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PRESTACIONES SOCIALES" sheetId="1" r:id="rId1"/>
    <sheet name="INDEMNIZACION" sheetId="2" r:id="rId2"/>
    <sheet name="Hoja2" sheetId="3" state="hidden" r:id="rId3"/>
    <sheet name="Hoja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<sst xmlns="http://schemas.openxmlformats.org/spreadsheetml/2006/main" count="188" uniqueCount="119">
  <si>
    <t>MES</t>
  </si>
  <si>
    <t>AÑO</t>
  </si>
  <si>
    <t>DÍA</t>
  </si>
  <si>
    <t>INSTRUCCIONES:</t>
  </si>
  <si>
    <t>Fecha de Liquidación:</t>
  </si>
  <si>
    <t>Fecha de Ingreso:</t>
  </si>
  <si>
    <t>Ingreso Diario:</t>
  </si>
  <si>
    <t>Indemnización primer año</t>
  </si>
  <si>
    <t>Días</t>
  </si>
  <si>
    <t>Tiempo Laborado en:</t>
  </si>
  <si>
    <t>Años</t>
  </si>
  <si>
    <t>Indemnización años adicionales:</t>
  </si>
  <si>
    <t>Total Indemnizacón:</t>
  </si>
  <si>
    <t>Corresponde a 30 Días de salario Básico</t>
  </si>
  <si>
    <t>Corresponde a 20 Días de salario Básico por cada año subsiguiente</t>
  </si>
  <si>
    <t>*Aplica si ingreso después del 27 de diciembre de 1.992(ley 789 de 2002)</t>
  </si>
  <si>
    <t>Corresponde a 20 Días de salario Básico</t>
  </si>
  <si>
    <t>Corresponde a 15 Días de salario Básico por cada año subsiguiente</t>
  </si>
  <si>
    <t>3. CONTRATOS A TERMINO FIJO-OBRA-LABOR</t>
  </si>
  <si>
    <t>Fecha de Terminación contrato:</t>
  </si>
  <si>
    <t>Fecha de Despido:</t>
  </si>
  <si>
    <t>Tiempo Restante en:</t>
  </si>
  <si>
    <t>corresponde al tiempo que faltare para cumplir el plazo estipulado del contrato; o el del lapso determinado por la duración de la obra o la labor contratada, caso en el cual la indemnización no será inferior a quince (15) días.</t>
  </si>
  <si>
    <t>1.Escriba solo en las casillas en blanco los valores solicitados.              2.Copie y pegue en un documento de word la tabla trabajada, cuando su liquidación quede lista, con ello podrá guardar, imprimir y presentar</t>
  </si>
  <si>
    <t>1.CONTRATOS A TERMINO INDEFINIDO INFERIOR A 10 SMMLV Y DURACIÓN SUPERIOR A UN AÑO</t>
  </si>
  <si>
    <t>2.CONTRATOS A TERMINO INDEFINIDO IGUAL O SUPERIOR  A 10 SMMLV Y DURACIÓN SUPERIOR A UN AÑO</t>
  </si>
  <si>
    <t xml:space="preserve"># Días a indemnizar por fracción </t>
  </si>
  <si>
    <t>1A.CONTRATOS A TERMINO INDEFINIDO INFERIOR A 10 SMMLV Y DURACIÓN IGUAL O INFERIOR A UN AÑO</t>
  </si>
  <si>
    <t>2A.CONTRATOS A TERMINO INDEFINIDO IGUAL O SUPERIORA 10 SMMLV Y DURACIÓN IGUAL O INFERIOR A UN AÑO</t>
  </si>
  <si>
    <t>ingreso Mensual:</t>
  </si>
  <si>
    <t>Total Indemnización:</t>
  </si>
  <si>
    <t>Indemnización proporcional al año</t>
  </si>
  <si>
    <t>Corresponde al proporcional de  30 Días de salario Básico</t>
  </si>
  <si>
    <t>Corresponde al proporcional de  20 Días de salario Básico</t>
  </si>
  <si>
    <t>Total Indemnización</t>
  </si>
  <si>
    <t>Fecha Actual:</t>
  </si>
  <si>
    <t>Fecha de Liquidación</t>
  </si>
  <si>
    <t>Por cada Día de Mora un Día de Salario</t>
  </si>
  <si>
    <t>Cálculo Sanción Moratoria</t>
  </si>
  <si>
    <t xml:space="preserve">Cálculo de la Indemnización </t>
  </si>
  <si>
    <t>TABLAS PARA CALCULAR INDEMNIZACIÓN POR DESPIDO LABORAL.</t>
  </si>
  <si>
    <t>SALARIO PROMEDIO</t>
  </si>
  <si>
    <t>LIQUIDACION DE CONTRATO DE TRABAJO A TERMINO FIJO</t>
  </si>
  <si>
    <t>COMISIONES</t>
  </si>
  <si>
    <t>H.EXTRAS</t>
  </si>
  <si>
    <t>DOM Y FEST</t>
  </si>
  <si>
    <t>REC.NOCT.</t>
  </si>
  <si>
    <t>TECNOLOGIA MODULAR S.A.S</t>
  </si>
  <si>
    <t>NIT 900.580.736-4</t>
  </si>
  <si>
    <t>NOMBRE DEL EMPLEADO:</t>
  </si>
  <si>
    <t>ENERO</t>
  </si>
  <si>
    <t>C.C.:</t>
  </si>
  <si>
    <t>FEBRERO</t>
  </si>
  <si>
    <t>CARGO:</t>
  </si>
  <si>
    <t>MARZO</t>
  </si>
  <si>
    <t>CAUSA DE LA LIQUIDACION:</t>
  </si>
  <si>
    <t>ABRIL</t>
  </si>
  <si>
    <t>MAYO</t>
  </si>
  <si>
    <t>PERIODO DE LIQUIDACION</t>
  </si>
  <si>
    <t>SALARIO BASE DE LIQUIDACION:</t>
  </si>
  <si>
    <t>JUNIO</t>
  </si>
  <si>
    <t>FECHA TERMINACION DE CONTRATO</t>
  </si>
  <si>
    <t>SUELDO BASICO:</t>
  </si>
  <si>
    <t>JULIO</t>
  </si>
  <si>
    <t>FECHA DE INICIO CONTRATO</t>
  </si>
  <si>
    <t>AUXILIO DE TRANSPORTE:</t>
  </si>
  <si>
    <t>AGOSTO</t>
  </si>
  <si>
    <t>TIEMPO TOTAL LABORADO</t>
  </si>
  <si>
    <t>PROMEDIO SALARIO VARIABLE</t>
  </si>
  <si>
    <t>SEPTIEMBRE</t>
  </si>
  <si>
    <t>TOTAL BASE DE LIQUIDACION:</t>
  </si>
  <si>
    <t>OCTUBRE</t>
  </si>
  <si>
    <t>NOVIEMBRE</t>
  </si>
  <si>
    <t>DICIEMBRE</t>
  </si>
  <si>
    <t>PRIMA</t>
  </si>
  <si>
    <t>CESANTIAS</t>
  </si>
  <si>
    <t>TOTAL</t>
  </si>
  <si>
    <t>FECHA DE LIQUIDACION PRIMA</t>
  </si>
  <si>
    <t>FECHA DE LIQUIDACION CESANTIAS</t>
  </si>
  <si>
    <t>PROMEDIO</t>
  </si>
  <si>
    <t>FECHA DE CORTE PRIMA</t>
  </si>
  <si>
    <t>FECHA DE CORTE CESANTIAS</t>
  </si>
  <si>
    <t>DIAS PRIMA</t>
  </si>
  <si>
    <t>DIAS CESANTIAS</t>
  </si>
  <si>
    <t>VACACIONES</t>
  </si>
  <si>
    <t>INTERESES A LAS CESANTIAS</t>
  </si>
  <si>
    <t>FECHA DE LIQUIDACION VACACIONES</t>
  </si>
  <si>
    <t>FECHA DE LIQUIDACION INTERESES</t>
  </si>
  <si>
    <t>FECHA DE CORTE VACACIONES</t>
  </si>
  <si>
    <t>FECHA DE CORTE INTERESES</t>
  </si>
  <si>
    <t>TOTAL DIAS DE VACIONES</t>
  </si>
  <si>
    <t>DIAS INTERESES</t>
  </si>
  <si>
    <t>DIAS TOMADOS DE VACACIONES</t>
  </si>
  <si>
    <t>DIAS PENDIENTES</t>
  </si>
  <si>
    <t>RESUMEN LIQUIDACION PAGOS:</t>
  </si>
  <si>
    <t>VACACIONES PENDIENTES:</t>
  </si>
  <si>
    <t>/</t>
  </si>
  <si>
    <t>x</t>
  </si>
  <si>
    <t>=</t>
  </si>
  <si>
    <t xml:space="preserve">CESANTIAS:  </t>
  </si>
  <si>
    <t xml:space="preserve"> </t>
  </si>
  <si>
    <t>INTERESES DE CESANTIAS</t>
  </si>
  <si>
    <t xml:space="preserve">X </t>
  </si>
  <si>
    <t>PRIMA SERVICIOS</t>
  </si>
  <si>
    <t>INDEMNIZACION</t>
  </si>
  <si>
    <t>TOTAL DEVENGOS</t>
  </si>
  <si>
    <t>RESUMEN DESCUENTOS LIQUIDACION :</t>
  </si>
  <si>
    <t>SALUD:</t>
  </si>
  <si>
    <t xml:space="preserve">PENSION:  </t>
  </si>
  <si>
    <t>PRESTAMOS O ANTICIPOS:</t>
  </si>
  <si>
    <t>TOTAL DEDUCCIONES</t>
  </si>
  <si>
    <t xml:space="preserve">VALOR LIQUIDACION </t>
  </si>
  <si>
    <t>SE HACE CONSTAR:</t>
  </si>
  <si>
    <t>1. Que el patrono ha incorporado en la presente liquidación los importes correspondientes a salarios, horas extras, descansos compensatorios, cesantías, vacaciones, prima de servicios, auxilio de transporte, y en sí, todo concepto   relacionado con salarios, prestaciones o indemnizaciones causadas al quedar extinguido el contrato de trabajo.</t>
  </si>
  <si>
    <r>
      <t xml:space="preserve">2. Que con el pago del dinero anotado en la presente liquidación, queda transada cualquier diferencia relativa al contrato de trabajo extinguido, o a cualquier diferencia anterior. Por lo tanto, esta transacción tiene como efecto la terminaciónde las obligaciones provenientes de la relación laboral que existió entre </t>
    </r>
    <r>
      <rPr>
        <b/>
        <sz val="10"/>
        <rFont val="Tahoma"/>
        <family val="2"/>
      </rPr>
      <t xml:space="preserve">EL EJEMPLO S.A </t>
    </r>
    <r>
      <rPr>
        <sz val="10"/>
        <rFont val="Tahoma"/>
        <family val="2"/>
      </rPr>
      <t>y el trabajador, quienes declaran estar a paz y salvo por todo concepto.</t>
    </r>
  </si>
  <si>
    <t>EL EMPLEADOR</t>
  </si>
  <si>
    <t>EL EMPLEADO</t>
  </si>
  <si>
    <t xml:space="preserve">NIT. </t>
  </si>
  <si>
    <t>C.C.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</si>
</sst>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$&quot;\ #,##0.00"/>
    <numFmt numFmtId="194" formatCode="0.0"/>
    <numFmt numFmtId="195" formatCode="#,##0.0"/>
    <numFmt numFmtId="196" formatCode="General_)"/>
    <numFmt numFmtId="197" formatCode="_-* #,##0\ _P_t_s_-;\-* #,##0\ _P_t_s_-;_-* &quot;-&quot;??\ _P_t_s_-;_-@_-"/>
    <numFmt numFmtId="198" formatCode="_ [$$-240A]\ * #,##0_ ;_ [$$-240A]\ * \-#,##0_ ;_ [$$-240A]\ * &quot;-&quot;_ ;_ @_ "/>
    <numFmt numFmtId="199" formatCode="&quot;$&quot;\ #,##0"/>
    <numFmt numFmtId="200" formatCode="_(* #,##0_);_(* \(#,##0\);_(* &quot;-&quot;??_);_(@_)"/>
    <numFmt numFmtId="201" formatCode="0.0%"/>
    <numFmt numFmtId="202" formatCode="&quot;$&quot;#,##0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9"/>
      <name val="Arial"/>
      <family val="2"/>
    </font>
    <font>
      <b/>
      <sz val="8"/>
      <color indexed="63"/>
      <name val="Arial"/>
      <family val="2"/>
    </font>
    <font>
      <b/>
      <u val="single"/>
      <sz val="11"/>
      <color indexed="63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Courier"/>
      <family val="3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9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0" tint="-0.04997999966144562"/>
      <name val="Arial"/>
      <family val="2"/>
    </font>
    <font>
      <b/>
      <sz val="14"/>
      <color theme="0"/>
      <name val="Arial"/>
      <family val="2"/>
    </font>
    <font>
      <b/>
      <sz val="8"/>
      <color rgb="FF222222"/>
      <name val="Arial"/>
      <family val="2"/>
    </font>
    <font>
      <b/>
      <u val="single"/>
      <sz val="11"/>
      <color rgb="FF222222"/>
      <name val="Arial"/>
      <family val="2"/>
    </font>
    <font>
      <sz val="10"/>
      <color rgb="FF222222"/>
      <name val="Arial"/>
      <family val="2"/>
    </font>
    <font>
      <b/>
      <u val="single"/>
      <sz val="10"/>
      <color rgb="FF222222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196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6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34" borderId="11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194" fontId="4" fillId="34" borderId="12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62" fillId="0" borderId="13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4" xfId="0" applyBorder="1" applyAlignment="1">
      <alignment horizontal="center"/>
    </xf>
    <xf numFmtId="3" fontId="4" fillId="34" borderId="14" xfId="0" applyNumberFormat="1" applyFont="1" applyFill="1" applyBorder="1" applyAlignment="1">
      <alignment horizontal="center"/>
    </xf>
    <xf numFmtId="194" fontId="4" fillId="34" borderId="15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188" fontId="4" fillId="35" borderId="12" xfId="0" applyNumberFormat="1" applyFont="1" applyFill="1" applyBorder="1" applyAlignment="1">
      <alignment/>
    </xf>
    <xf numFmtId="193" fontId="4" fillId="34" borderId="12" xfId="0" applyNumberFormat="1" applyFont="1" applyFill="1" applyBorder="1" applyAlignment="1">
      <alignment/>
    </xf>
    <xf numFmtId="193" fontId="7" fillId="34" borderId="12" xfId="0" applyNumberFormat="1" applyFont="1" applyFill="1" applyBorder="1" applyAlignment="1">
      <alignment/>
    </xf>
    <xf numFmtId="195" fontId="4" fillId="34" borderId="1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193" fontId="0" fillId="0" borderId="12" xfId="0" applyNumberFormat="1" applyBorder="1" applyAlignment="1">
      <alignment horizontal="center"/>
    </xf>
    <xf numFmtId="193" fontId="0" fillId="0" borderId="16" xfId="0" applyNumberFormat="1" applyBorder="1" applyAlignment="1">
      <alignment horizontal="center"/>
    </xf>
    <xf numFmtId="193" fontId="0" fillId="0" borderId="11" xfId="0" applyNumberForma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93" fontId="7" fillId="34" borderId="12" xfId="0" applyNumberFormat="1" applyFont="1" applyFill="1" applyBorder="1" applyAlignment="1">
      <alignment horizontal="center"/>
    </xf>
    <xf numFmtId="193" fontId="7" fillId="34" borderId="16" xfId="0" applyNumberFormat="1" applyFont="1" applyFill="1" applyBorder="1" applyAlignment="1">
      <alignment horizontal="center"/>
    </xf>
    <xf numFmtId="193" fontId="7" fillId="34" borderId="11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8" fontId="4" fillId="35" borderId="12" xfId="0" applyNumberFormat="1" applyFont="1" applyFill="1" applyBorder="1" applyAlignment="1">
      <alignment horizontal="center"/>
    </xf>
    <xf numFmtId="188" fontId="4" fillId="35" borderId="16" xfId="0" applyNumberFormat="1" applyFont="1" applyFill="1" applyBorder="1" applyAlignment="1">
      <alignment horizontal="center"/>
    </xf>
    <xf numFmtId="188" fontId="4" fillId="35" borderId="11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wrapText="1"/>
    </xf>
    <xf numFmtId="0" fontId="4" fillId="35" borderId="24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center"/>
    </xf>
    <xf numFmtId="0" fontId="67" fillId="36" borderId="15" xfId="0" applyFont="1" applyFill="1" applyBorder="1" applyAlignment="1">
      <alignment horizontal="center" wrapText="1"/>
    </xf>
    <xf numFmtId="0" fontId="60" fillId="36" borderId="13" xfId="0" applyFont="1" applyFill="1" applyBorder="1" applyAlignment="1">
      <alignment horizontal="center" wrapText="1"/>
    </xf>
    <xf numFmtId="0" fontId="60" fillId="36" borderId="20" xfId="0" applyFont="1" applyFill="1" applyBorder="1" applyAlignment="1">
      <alignment horizontal="center" wrapText="1"/>
    </xf>
    <xf numFmtId="0" fontId="60" fillId="36" borderId="21" xfId="0" applyFont="1" applyFill="1" applyBorder="1" applyAlignment="1">
      <alignment horizontal="center" wrapText="1"/>
    </xf>
    <xf numFmtId="0" fontId="60" fillId="36" borderId="0" xfId="0" applyFont="1" applyFill="1" applyBorder="1" applyAlignment="1">
      <alignment horizontal="center" wrapText="1"/>
    </xf>
    <xf numFmtId="0" fontId="60" fillId="36" borderId="22" xfId="0" applyFont="1" applyFill="1" applyBorder="1" applyAlignment="1">
      <alignment horizontal="center" wrapText="1"/>
    </xf>
    <xf numFmtId="0" fontId="60" fillId="36" borderId="23" xfId="0" applyFont="1" applyFill="1" applyBorder="1" applyAlignment="1">
      <alignment horizontal="center" wrapText="1"/>
    </xf>
    <xf numFmtId="0" fontId="60" fillId="36" borderId="24" xfId="0" applyFont="1" applyFill="1" applyBorder="1" applyAlignment="1">
      <alignment horizontal="center" wrapText="1"/>
    </xf>
    <xf numFmtId="0" fontId="60" fillId="36" borderId="25" xfId="0" applyFont="1" applyFill="1" applyBorder="1" applyAlignment="1">
      <alignment horizontal="center" wrapText="1"/>
    </xf>
    <xf numFmtId="0" fontId="60" fillId="36" borderId="12" xfId="0" applyFont="1" applyFill="1" applyBorder="1" applyAlignment="1">
      <alignment horizontal="center" wrapText="1"/>
    </xf>
    <xf numFmtId="0" fontId="60" fillId="36" borderId="16" xfId="0" applyFont="1" applyFill="1" applyBorder="1" applyAlignment="1">
      <alignment horizontal="center" wrapText="1"/>
    </xf>
    <xf numFmtId="0" fontId="60" fillId="36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93" fontId="4" fillId="34" borderId="12" xfId="0" applyNumberFormat="1" applyFont="1" applyFill="1" applyBorder="1" applyAlignment="1">
      <alignment horizontal="center"/>
    </xf>
    <xf numFmtId="193" fontId="4" fillId="34" borderId="16" xfId="0" applyNumberFormat="1" applyFont="1" applyFill="1" applyBorder="1" applyAlignment="1">
      <alignment horizontal="center"/>
    </xf>
    <xf numFmtId="193" fontId="4" fillId="34" borderId="11" xfId="0" applyNumberFormat="1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10" fontId="4" fillId="34" borderId="16" xfId="0" applyNumberFormat="1" applyFont="1" applyFill="1" applyBorder="1" applyAlignment="1">
      <alignment horizontal="center"/>
    </xf>
    <xf numFmtId="10" fontId="4" fillId="34" borderId="11" xfId="0" applyNumberFormat="1" applyFont="1" applyFill="1" applyBorder="1" applyAlignment="1">
      <alignment horizontal="center"/>
    </xf>
    <xf numFmtId="188" fontId="4" fillId="34" borderId="16" xfId="0" applyNumberFormat="1" applyFont="1" applyFill="1" applyBorder="1" applyAlignment="1">
      <alignment horizontal="center"/>
    </xf>
    <xf numFmtId="188" fontId="4" fillId="34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188" fontId="4" fillId="35" borderId="23" xfId="0" applyNumberFormat="1" applyFont="1" applyFill="1" applyBorder="1" applyAlignment="1">
      <alignment horizontal="center"/>
    </xf>
    <xf numFmtId="188" fontId="4" fillId="35" borderId="24" xfId="0" applyNumberFormat="1" applyFont="1" applyFill="1" applyBorder="1" applyAlignment="1">
      <alignment horizontal="center"/>
    </xf>
    <xf numFmtId="196" fontId="35" fillId="0" borderId="0" xfId="56" applyNumberFormat="1" applyFont="1">
      <alignment/>
      <protection/>
    </xf>
    <xf numFmtId="197" fontId="35" fillId="0" borderId="0" xfId="51" applyNumberFormat="1" applyFont="1" applyAlignment="1">
      <alignment horizontal="center"/>
    </xf>
    <xf numFmtId="196" fontId="36" fillId="10" borderId="12" xfId="56" applyNumberFormat="1" applyFont="1" applyFill="1" applyBorder="1" applyAlignment="1">
      <alignment horizontal="center"/>
      <protection/>
    </xf>
    <xf numFmtId="196" fontId="36" fillId="10" borderId="16" xfId="56" applyNumberFormat="1" applyFont="1" applyFill="1" applyBorder="1" applyAlignment="1">
      <alignment horizontal="center"/>
      <protection/>
    </xf>
    <xf numFmtId="196" fontId="36" fillId="10" borderId="11" xfId="56" applyNumberFormat="1" applyFont="1" applyFill="1" applyBorder="1" applyAlignment="1">
      <alignment horizontal="center"/>
      <protection/>
    </xf>
    <xf numFmtId="15" fontId="37" fillId="35" borderId="15" xfId="56" applyNumberFormat="1" applyFont="1" applyFill="1" applyBorder="1" applyAlignment="1">
      <alignment horizontal="center"/>
      <protection/>
    </xf>
    <xf numFmtId="15" fontId="37" fillId="35" borderId="13" xfId="56" applyNumberFormat="1" applyFont="1" applyFill="1" applyBorder="1" applyAlignment="1">
      <alignment horizontal="center"/>
      <protection/>
    </xf>
    <xf numFmtId="15" fontId="37" fillId="35" borderId="20" xfId="56" applyNumberFormat="1" applyFont="1" applyFill="1" applyBorder="1" applyAlignment="1">
      <alignment horizontal="center"/>
      <protection/>
    </xf>
    <xf numFmtId="15" fontId="37" fillId="0" borderId="0" xfId="56" applyNumberFormat="1" applyFont="1" applyAlignment="1">
      <alignment/>
      <protection/>
    </xf>
    <xf numFmtId="196" fontId="36" fillId="34" borderId="26" xfId="56" applyNumberFormat="1" applyFont="1" applyFill="1" applyBorder="1" applyAlignment="1">
      <alignment horizontal="center" vertical="center" wrapText="1"/>
      <protection/>
    </xf>
    <xf numFmtId="15" fontId="37" fillId="35" borderId="21" xfId="56" applyNumberFormat="1" applyFont="1" applyFill="1" applyBorder="1" applyAlignment="1">
      <alignment horizontal="center"/>
      <protection/>
    </xf>
    <xf numFmtId="15" fontId="37" fillId="35" borderId="0" xfId="56" applyNumberFormat="1" applyFont="1" applyFill="1" applyBorder="1" applyAlignment="1">
      <alignment horizontal="center"/>
      <protection/>
    </xf>
    <xf numFmtId="15" fontId="37" fillId="35" borderId="22" xfId="56" applyNumberFormat="1" applyFont="1" applyFill="1" applyBorder="1" applyAlignment="1">
      <alignment horizontal="center"/>
      <protection/>
    </xf>
    <xf numFmtId="196" fontId="36" fillId="34" borderId="27" xfId="56" applyNumberFormat="1" applyFont="1" applyFill="1" applyBorder="1" applyAlignment="1">
      <alignment horizontal="center" vertical="center" wrapText="1"/>
      <protection/>
    </xf>
    <xf numFmtId="196" fontId="36" fillId="34" borderId="28" xfId="56" applyNumberFormat="1" applyFont="1" applyFill="1" applyBorder="1" applyAlignment="1">
      <alignment horizontal="center" vertical="center" wrapText="1"/>
      <protection/>
    </xf>
    <xf numFmtId="196" fontId="36" fillId="10" borderId="29" xfId="56" applyNumberFormat="1" applyFont="1" applyFill="1" applyBorder="1" applyAlignment="1">
      <alignment horizontal="left"/>
      <protection/>
    </xf>
    <xf numFmtId="196" fontId="36" fillId="0" borderId="30" xfId="56" applyNumberFormat="1" applyFont="1" applyBorder="1" applyAlignment="1">
      <alignment horizontal="left"/>
      <protection/>
    </xf>
    <xf numFmtId="196" fontId="36" fillId="0" borderId="31" xfId="56" applyNumberFormat="1" applyFont="1" applyBorder="1" applyAlignment="1">
      <alignment horizontal="left"/>
      <protection/>
    </xf>
    <xf numFmtId="196" fontId="36" fillId="0" borderId="32" xfId="56" applyNumberFormat="1" applyFont="1" applyBorder="1" applyAlignment="1">
      <alignment horizontal="left"/>
      <protection/>
    </xf>
    <xf numFmtId="196" fontId="35" fillId="10" borderId="33" xfId="56" applyNumberFormat="1" applyFont="1" applyFill="1" applyBorder="1">
      <alignment/>
      <protection/>
    </xf>
    <xf numFmtId="3" fontId="35" fillId="0" borderId="34" xfId="51" applyNumberFormat="1" applyFont="1" applyFill="1" applyBorder="1" applyAlignment="1">
      <alignment horizontal="right"/>
    </xf>
    <xf numFmtId="3" fontId="35" fillId="0" borderId="34" xfId="56" applyNumberFormat="1" applyFont="1" applyFill="1" applyBorder="1">
      <alignment/>
      <protection/>
    </xf>
    <xf numFmtId="3" fontId="35" fillId="0" borderId="35" xfId="56" applyNumberFormat="1" applyFont="1" applyFill="1" applyBorder="1">
      <alignment/>
      <protection/>
    </xf>
    <xf numFmtId="196" fontId="36" fillId="10" borderId="36" xfId="56" applyNumberFormat="1" applyFont="1" applyFill="1" applyBorder="1" applyAlignment="1">
      <alignment horizontal="left"/>
      <protection/>
    </xf>
    <xf numFmtId="3" fontId="35" fillId="0" borderId="37" xfId="55" applyNumberFormat="1" applyFont="1" applyBorder="1" applyAlignment="1">
      <alignment horizontal="left"/>
      <protection/>
    </xf>
    <xf numFmtId="3" fontId="35" fillId="0" borderId="38" xfId="55" applyNumberFormat="1" applyFont="1" applyBorder="1" applyAlignment="1">
      <alignment horizontal="left"/>
      <protection/>
    </xf>
    <xf numFmtId="3" fontId="35" fillId="0" borderId="39" xfId="55" applyNumberFormat="1" applyFont="1" applyBorder="1" applyAlignment="1">
      <alignment horizontal="left"/>
      <protection/>
    </xf>
    <xf numFmtId="196" fontId="35" fillId="10" borderId="36" xfId="56" applyNumberFormat="1" applyFont="1" applyFill="1" applyBorder="1">
      <alignment/>
      <protection/>
    </xf>
    <xf numFmtId="3" fontId="35" fillId="0" borderId="40" xfId="51" applyNumberFormat="1" applyFont="1" applyFill="1" applyBorder="1" applyAlignment="1">
      <alignment horizontal="right"/>
    </xf>
    <xf numFmtId="3" fontId="35" fillId="0" borderId="40" xfId="56" applyNumberFormat="1" applyFont="1" applyFill="1" applyBorder="1" applyAlignment="1">
      <alignment horizontal="right"/>
      <protection/>
    </xf>
    <xf numFmtId="3" fontId="35" fillId="0" borderId="41" xfId="56" applyNumberFormat="1" applyFont="1" applyFill="1" applyBorder="1" applyAlignment="1">
      <alignment horizontal="right"/>
      <protection/>
    </xf>
    <xf numFmtId="196" fontId="36" fillId="0" borderId="37" xfId="56" applyNumberFormat="1" applyFont="1" applyBorder="1" applyAlignment="1">
      <alignment horizontal="left"/>
      <protection/>
    </xf>
    <xf numFmtId="196" fontId="36" fillId="0" borderId="38" xfId="56" applyNumberFormat="1" applyFont="1" applyBorder="1" applyAlignment="1">
      <alignment horizontal="left"/>
      <protection/>
    </xf>
    <xf numFmtId="196" fontId="36" fillId="0" borderId="39" xfId="56" applyNumberFormat="1" applyFont="1" applyBorder="1" applyAlignment="1">
      <alignment horizontal="left"/>
      <protection/>
    </xf>
    <xf numFmtId="196" fontId="36" fillId="10" borderId="42" xfId="56" applyNumberFormat="1" applyFont="1" applyFill="1" applyBorder="1" applyAlignment="1">
      <alignment horizontal="left"/>
      <protection/>
    </xf>
    <xf numFmtId="196" fontId="35" fillId="0" borderId="43" xfId="56" applyNumberFormat="1" applyFont="1" applyBorder="1" applyAlignment="1">
      <alignment horizontal="left"/>
      <protection/>
    </xf>
    <xf numFmtId="196" fontId="35" fillId="0" borderId="44" xfId="56" applyNumberFormat="1" applyFont="1" applyBorder="1" applyAlignment="1">
      <alignment horizontal="left"/>
      <protection/>
    </xf>
    <xf numFmtId="196" fontId="35" fillId="0" borderId="45" xfId="56" applyNumberFormat="1" applyFont="1" applyBorder="1" applyAlignment="1">
      <alignment horizontal="left"/>
      <protection/>
    </xf>
    <xf numFmtId="196" fontId="36" fillId="0" borderId="23" xfId="56" applyNumberFormat="1" applyFont="1" applyBorder="1" applyAlignment="1">
      <alignment horizontal="center"/>
      <protection/>
    </xf>
    <xf numFmtId="196" fontId="36" fillId="0" borderId="24" xfId="56" applyNumberFormat="1" applyFont="1" applyBorder="1" applyAlignment="1">
      <alignment horizontal="center"/>
      <protection/>
    </xf>
    <xf numFmtId="196" fontId="36" fillId="0" borderId="25" xfId="56" applyNumberFormat="1" applyFont="1" applyBorder="1" applyAlignment="1">
      <alignment horizontal="center"/>
      <protection/>
    </xf>
    <xf numFmtId="196" fontId="37" fillId="35" borderId="15" xfId="56" applyNumberFormat="1" applyFont="1" applyFill="1" applyBorder="1" applyAlignment="1">
      <alignment horizontal="center"/>
      <protection/>
    </xf>
    <xf numFmtId="196" fontId="37" fillId="35" borderId="13" xfId="56" applyNumberFormat="1" applyFont="1" applyFill="1" applyBorder="1" applyAlignment="1">
      <alignment horizontal="center"/>
      <protection/>
    </xf>
    <xf numFmtId="196" fontId="37" fillId="35" borderId="20" xfId="56" applyNumberFormat="1" applyFont="1" applyFill="1" applyBorder="1" applyAlignment="1">
      <alignment horizontal="center"/>
      <protection/>
    </xf>
    <xf numFmtId="196" fontId="35" fillId="0" borderId="14" xfId="56" applyNumberFormat="1" applyFont="1" applyBorder="1" applyAlignment="1">
      <alignment horizontal="center"/>
      <protection/>
    </xf>
    <xf numFmtId="196" fontId="37" fillId="35" borderId="12" xfId="56" applyNumberFormat="1" applyFont="1" applyFill="1" applyBorder="1" applyAlignment="1">
      <alignment horizontal="center"/>
      <protection/>
    </xf>
    <xf numFmtId="196" fontId="37" fillId="35" borderId="16" xfId="56" applyNumberFormat="1" applyFont="1" applyFill="1" applyBorder="1" applyAlignment="1">
      <alignment horizontal="center"/>
      <protection/>
    </xf>
    <xf numFmtId="196" fontId="37" fillId="35" borderId="11" xfId="56" applyNumberFormat="1" applyFont="1" applyFill="1" applyBorder="1" applyAlignment="1">
      <alignment horizontal="center"/>
      <protection/>
    </xf>
    <xf numFmtId="196" fontId="38" fillId="10" borderId="14" xfId="56" applyNumberFormat="1" applyFont="1" applyFill="1" applyBorder="1" applyAlignment="1">
      <alignment horizontal="left"/>
      <protection/>
    </xf>
    <xf numFmtId="15" fontId="35" fillId="0" borderId="46" xfId="56" applyNumberFormat="1" applyFont="1" applyBorder="1" applyAlignment="1">
      <alignment horizontal="center"/>
      <protection/>
    </xf>
    <xf numFmtId="15" fontId="35" fillId="0" borderId="47" xfId="56" applyNumberFormat="1" applyFont="1" applyBorder="1" applyAlignment="1">
      <alignment horizontal="center"/>
      <protection/>
    </xf>
    <xf numFmtId="196" fontId="35" fillId="0" borderId="48" xfId="56" applyNumberFormat="1" applyFont="1" applyBorder="1" applyAlignment="1">
      <alignment horizontal="center"/>
      <protection/>
    </xf>
    <xf numFmtId="196" fontId="35" fillId="10" borderId="15" xfId="56" applyNumberFormat="1" applyFont="1" applyFill="1" applyBorder="1" applyAlignment="1">
      <alignment horizontal="left"/>
      <protection/>
    </xf>
    <xf numFmtId="196" fontId="35" fillId="10" borderId="13" xfId="56" applyNumberFormat="1" applyFont="1" applyFill="1" applyBorder="1" applyAlignment="1">
      <alignment horizontal="left"/>
      <protection/>
    </xf>
    <xf numFmtId="198" fontId="35" fillId="0" borderId="22" xfId="56" applyNumberFormat="1" applyFont="1" applyBorder="1" applyAlignment="1">
      <alignment horizontal="right"/>
      <protection/>
    </xf>
    <xf numFmtId="196" fontId="38" fillId="10" borderId="48" xfId="56" applyNumberFormat="1" applyFont="1" applyFill="1" applyBorder="1" applyAlignment="1">
      <alignment horizontal="left"/>
      <protection/>
    </xf>
    <xf numFmtId="15" fontId="35" fillId="0" borderId="49" xfId="56" applyNumberFormat="1" applyFont="1" applyBorder="1" applyAlignment="1">
      <alignment horizontal="center"/>
      <protection/>
    </xf>
    <xf numFmtId="15" fontId="35" fillId="0" borderId="50" xfId="56" applyNumberFormat="1" applyFont="1" applyBorder="1" applyAlignment="1">
      <alignment horizontal="center"/>
      <protection/>
    </xf>
    <xf numFmtId="196" fontId="35" fillId="10" borderId="21" xfId="56" applyNumberFormat="1" applyFont="1" applyFill="1" applyBorder="1" applyAlignment="1">
      <alignment horizontal="left"/>
      <protection/>
    </xf>
    <xf numFmtId="196" fontId="35" fillId="10" borderId="0" xfId="56" applyNumberFormat="1" applyFont="1" applyFill="1" applyBorder="1" applyAlignment="1">
      <alignment horizontal="left"/>
      <protection/>
    </xf>
    <xf numFmtId="196" fontId="36" fillId="10" borderId="51" xfId="56" applyNumberFormat="1" applyFont="1" applyFill="1" applyBorder="1" applyAlignment="1">
      <alignment vertical="justify" wrapText="1"/>
      <protection/>
    </xf>
    <xf numFmtId="196" fontId="35" fillId="10" borderId="12" xfId="56" applyNumberFormat="1" applyFont="1" applyFill="1" applyBorder="1" applyAlignment="1">
      <alignment horizontal="center"/>
      <protection/>
    </xf>
    <xf numFmtId="196" fontId="35" fillId="10" borderId="11" xfId="56" applyNumberFormat="1" applyFont="1" applyFill="1" applyBorder="1" applyAlignment="1">
      <alignment horizontal="center"/>
      <protection/>
    </xf>
    <xf numFmtId="196" fontId="36" fillId="0" borderId="15" xfId="56" applyNumberFormat="1" applyFont="1" applyFill="1" applyBorder="1" applyAlignment="1">
      <alignment vertical="justify" wrapText="1"/>
      <protection/>
    </xf>
    <xf numFmtId="15" fontId="35" fillId="0" borderId="0" xfId="56" applyNumberFormat="1" applyFont="1" applyFill="1" applyBorder="1" applyAlignment="1">
      <alignment horizontal="center"/>
      <protection/>
    </xf>
    <xf numFmtId="196" fontId="35" fillId="0" borderId="22" xfId="56" applyNumberFormat="1" applyFont="1" applyBorder="1" applyAlignment="1">
      <alignment horizontal="center"/>
      <protection/>
    </xf>
    <xf numFmtId="196" fontId="36" fillId="10" borderId="12" xfId="56" applyNumberFormat="1" applyFont="1" applyFill="1" applyBorder="1">
      <alignment/>
      <protection/>
    </xf>
    <xf numFmtId="196" fontId="36" fillId="10" borderId="16" xfId="56" applyNumberFormat="1" applyFont="1" applyFill="1" applyBorder="1" applyAlignment="1">
      <alignment horizontal="right"/>
      <protection/>
    </xf>
    <xf numFmtId="199" fontId="36" fillId="10" borderId="16" xfId="0" applyNumberFormat="1" applyFont="1" applyFill="1" applyBorder="1" applyAlignment="1">
      <alignment/>
    </xf>
    <xf numFmtId="199" fontId="35" fillId="10" borderId="16" xfId="56" applyNumberFormat="1" applyFont="1" applyFill="1" applyBorder="1" applyAlignment="1">
      <alignment horizontal="right"/>
      <protection/>
    </xf>
    <xf numFmtId="198" fontId="35" fillId="10" borderId="10" xfId="56" applyNumberFormat="1" applyFont="1" applyFill="1" applyBorder="1" applyAlignment="1">
      <alignment horizontal="left"/>
      <protection/>
    </xf>
    <xf numFmtId="196" fontId="36" fillId="0" borderId="21" xfId="56" applyNumberFormat="1" applyFont="1" applyBorder="1" applyAlignment="1">
      <alignment horizontal="center" vertical="justify" wrapText="1"/>
      <protection/>
    </xf>
    <xf numFmtId="196" fontId="36" fillId="0" borderId="0" xfId="56" applyNumberFormat="1" applyFont="1" applyBorder="1" applyAlignment="1">
      <alignment horizontal="center" vertical="justify" wrapText="1"/>
      <protection/>
    </xf>
    <xf numFmtId="196" fontId="36" fillId="0" borderId="22" xfId="56" applyNumberFormat="1" applyFont="1" applyBorder="1" applyAlignment="1">
      <alignment horizontal="center" vertical="justify" wrapText="1"/>
      <protection/>
    </xf>
    <xf numFmtId="196" fontId="35" fillId="10" borderId="42" xfId="56" applyNumberFormat="1" applyFont="1" applyFill="1" applyBorder="1">
      <alignment/>
      <protection/>
    </xf>
    <xf numFmtId="3" fontId="35" fillId="0" borderId="52" xfId="51" applyNumberFormat="1" applyFont="1" applyFill="1" applyBorder="1" applyAlignment="1">
      <alignment horizontal="right"/>
    </xf>
    <xf numFmtId="3" fontId="35" fillId="0" borderId="52" xfId="56" applyNumberFormat="1" applyFont="1" applyFill="1" applyBorder="1" applyAlignment="1">
      <alignment horizontal="right"/>
      <protection/>
    </xf>
    <xf numFmtId="3" fontId="35" fillId="0" borderId="53" xfId="56" applyNumberFormat="1" applyFont="1" applyFill="1" applyBorder="1" applyAlignment="1">
      <alignment horizontal="right"/>
      <protection/>
    </xf>
    <xf numFmtId="196" fontId="38" fillId="35" borderId="12" xfId="56" applyNumberFormat="1" applyFont="1" applyFill="1" applyBorder="1" applyAlignment="1">
      <alignment horizontal="center"/>
      <protection/>
    </xf>
    <xf numFmtId="196" fontId="38" fillId="35" borderId="11" xfId="56" applyNumberFormat="1" applyFont="1" applyFill="1" applyBorder="1" applyAlignment="1">
      <alignment horizontal="center"/>
      <protection/>
    </xf>
    <xf numFmtId="196" fontId="35" fillId="0" borderId="0" xfId="56" applyNumberFormat="1" applyFont="1" applyBorder="1">
      <alignment/>
      <protection/>
    </xf>
    <xf numFmtId="196" fontId="38" fillId="35" borderId="16" xfId="56" applyNumberFormat="1" applyFont="1" applyFill="1" applyBorder="1" applyAlignment="1">
      <alignment horizontal="center"/>
      <protection/>
    </xf>
    <xf numFmtId="200" fontId="36" fillId="34" borderId="29" xfId="49" applyNumberFormat="1" applyFont="1" applyFill="1" applyBorder="1" applyAlignment="1">
      <alignment/>
    </xf>
    <xf numFmtId="200" fontId="36" fillId="34" borderId="46" xfId="49" applyNumberFormat="1" applyFont="1" applyFill="1" applyBorder="1" applyAlignment="1">
      <alignment horizontal="right"/>
    </xf>
    <xf numFmtId="15" fontId="35" fillId="0" borderId="22" xfId="56" applyNumberFormat="1" applyFont="1" applyFill="1" applyBorder="1" applyAlignment="1">
      <alignment horizontal="right"/>
      <protection/>
    </xf>
    <xf numFmtId="196" fontId="38" fillId="10" borderId="15" xfId="56" applyNumberFormat="1" applyFont="1" applyFill="1" applyBorder="1" applyAlignment="1">
      <alignment horizontal="left"/>
      <protection/>
    </xf>
    <xf numFmtId="196" fontId="38" fillId="10" borderId="13" xfId="56" applyNumberFormat="1" applyFont="1" applyFill="1" applyBorder="1" applyAlignment="1">
      <alignment horizontal="left"/>
      <protection/>
    </xf>
    <xf numFmtId="196" fontId="38" fillId="10" borderId="20" xfId="56" applyNumberFormat="1" applyFont="1" applyFill="1" applyBorder="1" applyAlignment="1">
      <alignment horizontal="left"/>
      <protection/>
    </xf>
    <xf numFmtId="200" fontId="36" fillId="34" borderId="42" xfId="49" applyNumberFormat="1" applyFont="1" applyFill="1" applyBorder="1" applyAlignment="1">
      <alignment/>
    </xf>
    <xf numFmtId="200" fontId="36" fillId="34" borderId="52" xfId="49" applyNumberFormat="1" applyFont="1" applyFill="1" applyBorder="1" applyAlignment="1">
      <alignment horizontal="right"/>
    </xf>
    <xf numFmtId="15" fontId="35" fillId="0" borderId="22" xfId="56" applyNumberFormat="1" applyFont="1" applyBorder="1" applyAlignment="1">
      <alignment horizontal="right"/>
      <protection/>
    </xf>
    <xf numFmtId="196" fontId="38" fillId="10" borderId="21" xfId="56" applyNumberFormat="1" applyFont="1" applyFill="1" applyBorder="1" applyAlignment="1">
      <alignment horizontal="left"/>
      <protection/>
    </xf>
    <xf numFmtId="196" fontId="38" fillId="10" borderId="0" xfId="56" applyNumberFormat="1" applyFont="1" applyFill="1" applyBorder="1" applyAlignment="1">
      <alignment horizontal="left"/>
      <protection/>
    </xf>
    <xf numFmtId="196" fontId="38" fillId="10" borderId="22" xfId="56" applyNumberFormat="1" applyFont="1" applyFill="1" applyBorder="1" applyAlignment="1">
      <alignment horizontal="left"/>
      <protection/>
    </xf>
    <xf numFmtId="199" fontId="35" fillId="0" borderId="0" xfId="56" applyNumberFormat="1" applyFont="1" applyFill="1" applyAlignment="1">
      <alignment horizontal="right"/>
      <protection/>
    </xf>
    <xf numFmtId="196" fontId="35" fillId="0" borderId="0" xfId="56" applyNumberFormat="1" applyFont="1" applyFill="1">
      <alignment/>
      <protection/>
    </xf>
    <xf numFmtId="196" fontId="36" fillId="34" borderId="10" xfId="56" applyNumberFormat="1" applyFont="1" applyFill="1" applyBorder="1">
      <alignment/>
      <protection/>
    </xf>
    <xf numFmtId="3" fontId="35" fillId="10" borderId="10" xfId="56" applyNumberFormat="1" applyFont="1" applyFill="1" applyBorder="1" applyAlignment="1">
      <alignment horizontal="right"/>
      <protection/>
    </xf>
    <xf numFmtId="196" fontId="36" fillId="10" borderId="12" xfId="56" applyNumberFormat="1" applyFont="1" applyFill="1" applyBorder="1" applyAlignment="1">
      <alignment horizontal="left"/>
      <protection/>
    </xf>
    <xf numFmtId="196" fontId="36" fillId="10" borderId="16" xfId="56" applyNumberFormat="1" applyFont="1" applyFill="1" applyBorder="1" applyAlignment="1">
      <alignment horizontal="left"/>
      <protection/>
    </xf>
    <xf numFmtId="196" fontId="36" fillId="10" borderId="11" xfId="56" applyNumberFormat="1" applyFont="1" applyFill="1" applyBorder="1" applyAlignment="1">
      <alignment horizontal="left"/>
      <protection/>
    </xf>
    <xf numFmtId="3" fontId="35" fillId="0" borderId="0" xfId="51" applyNumberFormat="1" applyFont="1" applyFill="1" applyAlignment="1">
      <alignment horizontal="right"/>
    </xf>
    <xf numFmtId="196" fontId="36" fillId="0" borderId="21" xfId="56" applyNumberFormat="1" applyFont="1" applyBorder="1" applyAlignment="1">
      <alignment vertical="justify" wrapText="1"/>
      <protection/>
    </xf>
    <xf numFmtId="15" fontId="35" fillId="0" borderId="0" xfId="56" applyNumberFormat="1" applyFont="1" applyBorder="1" applyAlignment="1">
      <alignment horizontal="right"/>
      <protection/>
    </xf>
    <xf numFmtId="199" fontId="35" fillId="0" borderId="0" xfId="56" applyNumberFormat="1" applyFont="1" applyBorder="1">
      <alignment/>
      <protection/>
    </xf>
    <xf numFmtId="199" fontId="35" fillId="0" borderId="0" xfId="56" applyNumberFormat="1" applyFont="1" applyBorder="1" applyAlignment="1">
      <alignment horizontal="right"/>
      <protection/>
    </xf>
    <xf numFmtId="196" fontId="38" fillId="10" borderId="10" xfId="56" applyNumberFormat="1" applyFont="1" applyFill="1" applyBorder="1" applyAlignment="1">
      <alignment horizontal="left"/>
      <protection/>
    </xf>
    <xf numFmtId="196" fontId="38" fillId="10" borderId="12" xfId="56" applyNumberFormat="1" applyFont="1" applyFill="1" applyBorder="1" applyAlignment="1">
      <alignment horizontal="left"/>
      <protection/>
    </xf>
    <xf numFmtId="196" fontId="38" fillId="10" borderId="16" xfId="56" applyNumberFormat="1" applyFont="1" applyFill="1" applyBorder="1" applyAlignment="1">
      <alignment horizontal="left"/>
      <protection/>
    </xf>
    <xf numFmtId="196" fontId="38" fillId="10" borderId="11" xfId="56" applyNumberFormat="1" applyFont="1" applyFill="1" applyBorder="1" applyAlignment="1">
      <alignment horizontal="left"/>
      <protection/>
    </xf>
    <xf numFmtId="201" fontId="35" fillId="10" borderId="10" xfId="58" applyNumberFormat="1" applyFont="1" applyFill="1" applyBorder="1" applyAlignment="1">
      <alignment horizontal="right"/>
    </xf>
    <xf numFmtId="178" fontId="35" fillId="0" borderId="0" xfId="52" applyFont="1" applyBorder="1" applyAlignment="1">
      <alignment horizontal="right"/>
    </xf>
    <xf numFmtId="196" fontId="38" fillId="35" borderId="10" xfId="56" applyNumberFormat="1" applyFont="1" applyFill="1" applyBorder="1" applyAlignment="1">
      <alignment horizontal="left"/>
      <protection/>
    </xf>
    <xf numFmtId="196" fontId="35" fillId="0" borderId="48" xfId="56" applyNumberFormat="1" applyFont="1" applyBorder="1" applyAlignment="1">
      <alignment horizontal="right"/>
      <protection/>
    </xf>
    <xf numFmtId="196" fontId="38" fillId="10" borderId="51" xfId="56" applyNumberFormat="1" applyFont="1" applyFill="1" applyBorder="1" applyAlignment="1">
      <alignment horizontal="left"/>
      <protection/>
    </xf>
    <xf numFmtId="196" fontId="36" fillId="10" borderId="14" xfId="56" applyNumberFormat="1" applyFont="1" applyFill="1" applyBorder="1">
      <alignment/>
      <protection/>
    </xf>
    <xf numFmtId="3" fontId="35" fillId="10" borderId="15" xfId="56" applyNumberFormat="1" applyFont="1" applyFill="1" applyBorder="1" applyAlignment="1">
      <alignment horizontal="right"/>
      <protection/>
    </xf>
    <xf numFmtId="196" fontId="35" fillId="10" borderId="13" xfId="56" applyNumberFormat="1" applyFont="1" applyFill="1" applyBorder="1" applyAlignment="1">
      <alignment horizontal="center"/>
      <protection/>
    </xf>
    <xf numFmtId="195" fontId="35" fillId="10" borderId="13" xfId="56" applyNumberFormat="1" applyFont="1" applyFill="1" applyBorder="1" applyAlignment="1">
      <alignment horizontal="right"/>
      <protection/>
    </xf>
    <xf numFmtId="196" fontId="35" fillId="10" borderId="13" xfId="56" applyNumberFormat="1" applyFont="1" applyFill="1" applyBorder="1">
      <alignment/>
      <protection/>
    </xf>
    <xf numFmtId="196" fontId="35" fillId="10" borderId="20" xfId="56" applyNumberFormat="1" applyFont="1" applyFill="1" applyBorder="1">
      <alignment/>
      <protection/>
    </xf>
    <xf numFmtId="184" fontId="35" fillId="10" borderId="22" xfId="56" applyNumberFormat="1" applyFont="1" applyFill="1" applyBorder="1">
      <alignment/>
      <protection/>
    </xf>
    <xf numFmtId="196" fontId="36" fillId="10" borderId="48" xfId="56" applyNumberFormat="1" applyFont="1" applyFill="1" applyBorder="1">
      <alignment/>
      <protection/>
    </xf>
    <xf numFmtId="3" fontId="35" fillId="10" borderId="21" xfId="56" applyNumberFormat="1" applyFont="1" applyFill="1" applyBorder="1" applyAlignment="1">
      <alignment horizontal="right"/>
      <protection/>
    </xf>
    <xf numFmtId="196" fontId="35" fillId="10" borderId="0" xfId="56" applyNumberFormat="1" applyFont="1" applyFill="1" applyBorder="1" applyAlignment="1">
      <alignment horizontal="center"/>
      <protection/>
    </xf>
    <xf numFmtId="196" fontId="35" fillId="10" borderId="0" xfId="56" applyNumberFormat="1" applyFont="1" applyFill="1" applyBorder="1" applyAlignment="1">
      <alignment horizontal="right"/>
      <protection/>
    </xf>
    <xf numFmtId="199" fontId="35" fillId="10" borderId="0" xfId="56" applyNumberFormat="1" applyFont="1" applyFill="1" applyBorder="1" applyAlignment="1">
      <alignment horizontal="center"/>
      <protection/>
    </xf>
    <xf numFmtId="202" fontId="35" fillId="10" borderId="22" xfId="56" applyNumberFormat="1" applyFont="1" applyFill="1" applyBorder="1">
      <alignment/>
      <protection/>
    </xf>
    <xf numFmtId="184" fontId="35" fillId="10" borderId="0" xfId="56" applyNumberFormat="1" applyFont="1" applyFill="1" applyBorder="1" applyAlignment="1">
      <alignment horizontal="center"/>
      <protection/>
    </xf>
    <xf numFmtId="9" fontId="35" fillId="10" borderId="22" xfId="59" applyFont="1" applyFill="1" applyBorder="1" applyAlignment="1">
      <alignment horizontal="left"/>
    </xf>
    <xf numFmtId="201" fontId="35" fillId="10" borderId="0" xfId="58" applyNumberFormat="1" applyFont="1" applyFill="1" applyBorder="1" applyAlignment="1">
      <alignment/>
    </xf>
    <xf numFmtId="196" fontId="36" fillId="10" borderId="51" xfId="56" applyNumberFormat="1" applyFont="1" applyFill="1" applyBorder="1">
      <alignment/>
      <protection/>
    </xf>
    <xf numFmtId="3" fontId="35" fillId="10" borderId="23" xfId="56" applyNumberFormat="1" applyFont="1" applyFill="1" applyBorder="1" applyAlignment="1">
      <alignment horizontal="right"/>
      <protection/>
    </xf>
    <xf numFmtId="196" fontId="35" fillId="10" borderId="24" xfId="56" applyNumberFormat="1" applyFont="1" applyFill="1" applyBorder="1" applyAlignment="1">
      <alignment horizontal="center"/>
      <protection/>
    </xf>
    <xf numFmtId="196" fontId="35" fillId="10" borderId="24" xfId="56" applyNumberFormat="1" applyFont="1" applyFill="1" applyBorder="1">
      <alignment/>
      <protection/>
    </xf>
    <xf numFmtId="199" fontId="35" fillId="10" borderId="24" xfId="56" applyNumberFormat="1" applyFont="1" applyFill="1" applyBorder="1">
      <alignment/>
      <protection/>
    </xf>
    <xf numFmtId="202" fontId="35" fillId="10" borderId="25" xfId="56" applyNumberFormat="1" applyFont="1" applyFill="1" applyBorder="1">
      <alignment/>
      <protection/>
    </xf>
    <xf numFmtId="196" fontId="37" fillId="10" borderId="12" xfId="56" applyNumberFormat="1" applyFont="1" applyFill="1" applyBorder="1" applyAlignment="1">
      <alignment horizontal="left"/>
      <protection/>
    </xf>
    <xf numFmtId="196" fontId="37" fillId="10" borderId="16" xfId="56" applyNumberFormat="1" applyFont="1" applyFill="1" applyBorder="1" applyAlignment="1">
      <alignment horizontal="left"/>
      <protection/>
    </xf>
    <xf numFmtId="196" fontId="37" fillId="10" borderId="11" xfId="56" applyNumberFormat="1" applyFont="1" applyFill="1" applyBorder="1" applyAlignment="1">
      <alignment horizontal="left"/>
      <protection/>
    </xf>
    <xf numFmtId="198" fontId="36" fillId="10" borderId="10" xfId="56" applyNumberFormat="1" applyFont="1" applyFill="1" applyBorder="1">
      <alignment/>
      <protection/>
    </xf>
    <xf numFmtId="196" fontId="36" fillId="10" borderId="15" xfId="56" applyNumberFormat="1" applyFont="1" applyFill="1" applyBorder="1">
      <alignment/>
      <protection/>
    </xf>
    <xf numFmtId="9" fontId="35" fillId="10" borderId="13" xfId="58" applyFont="1" applyFill="1" applyBorder="1" applyAlignment="1">
      <alignment horizontal="right"/>
    </xf>
    <xf numFmtId="3" fontId="35" fillId="10" borderId="13" xfId="56" applyNumberFormat="1" applyFont="1" applyFill="1" applyBorder="1">
      <alignment/>
      <protection/>
    </xf>
    <xf numFmtId="3" fontId="35" fillId="10" borderId="13" xfId="56" applyNumberFormat="1" applyFont="1" applyFill="1" applyBorder="1" applyAlignment="1">
      <alignment horizontal="center"/>
      <protection/>
    </xf>
    <xf numFmtId="184" fontId="35" fillId="10" borderId="13" xfId="56" applyNumberFormat="1" applyFont="1" applyFill="1" applyBorder="1">
      <alignment/>
      <protection/>
    </xf>
    <xf numFmtId="3" fontId="35" fillId="10" borderId="20" xfId="56" applyNumberFormat="1" applyFont="1" applyFill="1" applyBorder="1">
      <alignment/>
      <protection/>
    </xf>
    <xf numFmtId="198" fontId="35" fillId="0" borderId="14" xfId="56" applyNumberFormat="1" applyFont="1" applyBorder="1">
      <alignment/>
      <protection/>
    </xf>
    <xf numFmtId="196" fontId="69" fillId="0" borderId="0" xfId="56" applyNumberFormat="1" applyFont="1">
      <alignment/>
      <protection/>
    </xf>
    <xf numFmtId="196" fontId="36" fillId="10" borderId="21" xfId="56" applyNumberFormat="1" applyFont="1" applyFill="1" applyBorder="1">
      <alignment/>
      <protection/>
    </xf>
    <xf numFmtId="9" fontId="35" fillId="10" borderId="0" xfId="58" applyFont="1" applyFill="1" applyBorder="1" applyAlignment="1">
      <alignment horizontal="right"/>
    </xf>
    <xf numFmtId="3" fontId="35" fillId="10" borderId="0" xfId="56" applyNumberFormat="1" applyFont="1" applyFill="1" applyBorder="1">
      <alignment/>
      <protection/>
    </xf>
    <xf numFmtId="3" fontId="35" fillId="10" borderId="0" xfId="59" applyNumberFormat="1" applyFont="1" applyFill="1" applyBorder="1" applyAlignment="1">
      <alignment horizontal="left"/>
    </xf>
    <xf numFmtId="184" fontId="35" fillId="10" borderId="0" xfId="56" applyNumberFormat="1" applyFont="1" applyFill="1" applyBorder="1">
      <alignment/>
      <protection/>
    </xf>
    <xf numFmtId="3" fontId="35" fillId="10" borderId="22" xfId="56" applyNumberFormat="1" applyFont="1" applyFill="1" applyBorder="1">
      <alignment/>
      <protection/>
    </xf>
    <xf numFmtId="198" fontId="35" fillId="0" borderId="48" xfId="56" applyNumberFormat="1" applyFont="1" applyBorder="1">
      <alignment/>
      <protection/>
    </xf>
    <xf numFmtId="196" fontId="36" fillId="10" borderId="23" xfId="56" applyNumberFormat="1" applyFont="1" applyFill="1" applyBorder="1">
      <alignment/>
      <protection/>
    </xf>
    <xf numFmtId="196" fontId="36" fillId="10" borderId="24" xfId="56" applyNumberFormat="1" applyFont="1" applyFill="1" applyBorder="1" applyAlignment="1">
      <alignment horizontal="justify" vertical="justify" wrapText="1"/>
      <protection/>
    </xf>
    <xf numFmtId="3" fontId="35" fillId="10" borderId="24" xfId="56" applyNumberFormat="1" applyFont="1" applyFill="1" applyBorder="1">
      <alignment/>
      <protection/>
    </xf>
    <xf numFmtId="196" fontId="35" fillId="10" borderId="25" xfId="56" applyNumberFormat="1" applyFont="1" applyFill="1" applyBorder="1">
      <alignment/>
      <protection/>
    </xf>
    <xf numFmtId="198" fontId="35" fillId="0" borderId="51" xfId="56" applyNumberFormat="1" applyFont="1" applyBorder="1">
      <alignment/>
      <protection/>
    </xf>
    <xf numFmtId="198" fontId="37" fillId="10" borderId="10" xfId="56" applyNumberFormat="1" applyFont="1" applyFill="1" applyBorder="1" applyAlignment="1">
      <alignment horizontal="left"/>
      <protection/>
    </xf>
    <xf numFmtId="196" fontId="36" fillId="0" borderId="0" xfId="56" applyNumberFormat="1" applyFont="1" applyBorder="1" applyAlignment="1">
      <alignment horizontal="left"/>
      <protection/>
    </xf>
    <xf numFmtId="196" fontId="36" fillId="0" borderId="21" xfId="56" applyNumberFormat="1" applyFont="1" applyBorder="1">
      <alignment/>
      <protection/>
    </xf>
    <xf numFmtId="4" fontId="35" fillId="0" borderId="0" xfId="56" applyNumberFormat="1" applyFont="1" applyBorder="1" applyAlignment="1">
      <alignment horizontal="right"/>
      <protection/>
    </xf>
    <xf numFmtId="3" fontId="35" fillId="0" borderId="0" xfId="56" applyNumberFormat="1" applyFont="1" applyBorder="1">
      <alignment/>
      <protection/>
    </xf>
    <xf numFmtId="184" fontId="35" fillId="0" borderId="0" xfId="56" applyNumberFormat="1" applyFont="1" applyBorder="1">
      <alignment/>
      <protection/>
    </xf>
    <xf numFmtId="198" fontId="36" fillId="0" borderId="22" xfId="56" applyNumberFormat="1" applyFont="1" applyBorder="1">
      <alignment/>
      <protection/>
    </xf>
    <xf numFmtId="196" fontId="37" fillId="10" borderId="15" xfId="56" applyNumberFormat="1" applyFont="1" applyFill="1" applyBorder="1">
      <alignment/>
      <protection/>
    </xf>
    <xf numFmtId="4" fontId="40" fillId="10" borderId="13" xfId="56" applyNumberFormat="1" applyFont="1" applyFill="1" applyBorder="1" applyAlignment="1">
      <alignment horizontal="right"/>
      <protection/>
    </xf>
    <xf numFmtId="196" fontId="37" fillId="10" borderId="13" xfId="56" applyNumberFormat="1" applyFont="1" applyFill="1" applyBorder="1" applyAlignment="1">
      <alignment horizontal="left"/>
      <protection/>
    </xf>
    <xf numFmtId="3" fontId="40" fillId="10" borderId="13" xfId="56" applyNumberFormat="1" applyFont="1" applyFill="1" applyBorder="1">
      <alignment/>
      <protection/>
    </xf>
    <xf numFmtId="184" fontId="40" fillId="10" borderId="13" xfId="56" applyNumberFormat="1" applyFont="1" applyFill="1" applyBorder="1">
      <alignment/>
      <protection/>
    </xf>
    <xf numFmtId="196" fontId="37" fillId="35" borderId="12" xfId="56" applyNumberFormat="1" applyFont="1" applyFill="1" applyBorder="1" applyAlignment="1">
      <alignment horizontal="left" vertical="justify" wrapText="1"/>
      <protection/>
    </xf>
    <xf numFmtId="196" fontId="37" fillId="35" borderId="16" xfId="56" applyNumberFormat="1" applyFont="1" applyFill="1" applyBorder="1" applyAlignment="1">
      <alignment horizontal="left" vertical="justify" wrapText="1"/>
      <protection/>
    </xf>
    <xf numFmtId="196" fontId="37" fillId="35" borderId="11" xfId="56" applyNumberFormat="1" applyFont="1" applyFill="1" applyBorder="1" applyAlignment="1">
      <alignment horizontal="left" vertical="justify" wrapText="1"/>
      <protection/>
    </xf>
    <xf numFmtId="196" fontId="41" fillId="10" borderId="15" xfId="56" applyNumberFormat="1" applyFont="1" applyFill="1" applyBorder="1" applyAlignment="1">
      <alignment horizontal="left"/>
      <protection/>
    </xf>
    <xf numFmtId="196" fontId="41" fillId="10" borderId="13" xfId="56" applyNumberFormat="1" applyFont="1" applyFill="1" applyBorder="1" applyAlignment="1">
      <alignment horizontal="left"/>
      <protection/>
    </xf>
    <xf numFmtId="196" fontId="41" fillId="10" borderId="20" xfId="56" applyNumberFormat="1" applyFont="1" applyFill="1" applyBorder="1" applyAlignment="1">
      <alignment horizontal="left"/>
      <protection/>
    </xf>
    <xf numFmtId="196" fontId="35" fillId="0" borderId="0" xfId="56" applyNumberFormat="1" applyFont="1" applyAlignment="1">
      <alignment horizontal="left"/>
      <protection/>
    </xf>
    <xf numFmtId="196" fontId="41" fillId="10" borderId="23" xfId="56" applyNumberFormat="1" applyFont="1" applyFill="1" applyBorder="1" applyAlignment="1">
      <alignment horizontal="left"/>
      <protection/>
    </xf>
    <xf numFmtId="196" fontId="41" fillId="10" borderId="24" xfId="56" applyNumberFormat="1" applyFont="1" applyFill="1" applyBorder="1" applyAlignment="1">
      <alignment horizontal="left"/>
      <protection/>
    </xf>
    <xf numFmtId="196" fontId="41" fillId="10" borderId="25" xfId="56" applyNumberFormat="1" applyFont="1" applyFill="1" applyBorder="1" applyAlignment="1">
      <alignment horizontal="left"/>
      <protection/>
    </xf>
    <xf numFmtId="196" fontId="35" fillId="0" borderId="15" xfId="56" applyNumberFormat="1" applyFont="1" applyBorder="1" applyAlignment="1">
      <alignment horizontal="left" vertical="justify" wrapText="1"/>
      <protection/>
    </xf>
    <xf numFmtId="196" fontId="35" fillId="0" borderId="13" xfId="56" applyNumberFormat="1" applyFont="1" applyBorder="1" applyAlignment="1">
      <alignment horizontal="left" vertical="justify" wrapText="1"/>
      <protection/>
    </xf>
    <xf numFmtId="196" fontId="35" fillId="0" borderId="20" xfId="56" applyNumberFormat="1" applyFont="1" applyBorder="1" applyAlignment="1">
      <alignment horizontal="left" vertical="justify" wrapText="1"/>
      <protection/>
    </xf>
    <xf numFmtId="196" fontId="35" fillId="0" borderId="21" xfId="56" applyNumberFormat="1" applyFont="1" applyBorder="1" applyAlignment="1">
      <alignment horizontal="left" vertical="justify" wrapText="1"/>
      <protection/>
    </xf>
    <xf numFmtId="196" fontId="35" fillId="0" borderId="0" xfId="56" applyNumberFormat="1" applyFont="1" applyBorder="1" applyAlignment="1">
      <alignment horizontal="left" vertical="justify" wrapText="1"/>
      <protection/>
    </xf>
    <xf numFmtId="196" fontId="35" fillId="0" borderId="22" xfId="56" applyNumberFormat="1" applyFont="1" applyBorder="1" applyAlignment="1">
      <alignment horizontal="left" vertical="justify" wrapText="1"/>
      <protection/>
    </xf>
    <xf numFmtId="196" fontId="35" fillId="0" borderId="23" xfId="56" applyNumberFormat="1" applyFont="1" applyBorder="1" applyAlignment="1">
      <alignment horizontal="left" vertical="justify" wrapText="1"/>
      <protection/>
    </xf>
    <xf numFmtId="196" fontId="35" fillId="0" borderId="24" xfId="56" applyNumberFormat="1" applyFont="1" applyBorder="1" applyAlignment="1">
      <alignment horizontal="left" vertical="justify" wrapText="1"/>
      <protection/>
    </xf>
    <xf numFmtId="196" fontId="35" fillId="0" borderId="25" xfId="56" applyNumberFormat="1" applyFont="1" applyBorder="1" applyAlignment="1">
      <alignment horizontal="left" vertical="justify" wrapText="1"/>
      <protection/>
    </xf>
    <xf numFmtId="196" fontId="35" fillId="0" borderId="21" xfId="56" applyNumberFormat="1" applyFont="1" applyBorder="1">
      <alignment/>
      <protection/>
    </xf>
    <xf numFmtId="196" fontId="35" fillId="0" borderId="22" xfId="56" applyNumberFormat="1" applyFont="1" applyBorder="1">
      <alignment/>
      <protection/>
    </xf>
    <xf numFmtId="3" fontId="35" fillId="0" borderId="54" xfId="56" applyNumberFormat="1" applyFont="1" applyBorder="1">
      <alignment/>
      <protection/>
    </xf>
    <xf numFmtId="196" fontId="35" fillId="0" borderId="55" xfId="56" applyNumberFormat="1" applyFont="1" applyBorder="1">
      <alignment/>
      <protection/>
    </xf>
    <xf numFmtId="196" fontId="35" fillId="0" borderId="56" xfId="56" applyNumberFormat="1" applyFont="1" applyBorder="1">
      <alignment/>
      <protection/>
    </xf>
    <xf numFmtId="196" fontId="36" fillId="0" borderId="0" xfId="56" applyNumberFormat="1" applyFont="1" applyBorder="1">
      <alignment/>
      <protection/>
    </xf>
    <xf numFmtId="196" fontId="35" fillId="0" borderId="23" xfId="56" applyNumberFormat="1" applyFont="1" applyBorder="1">
      <alignment/>
      <protection/>
    </xf>
    <xf numFmtId="196" fontId="35" fillId="0" borderId="24" xfId="56" applyNumberFormat="1" applyFont="1" applyBorder="1">
      <alignment/>
      <protection/>
    </xf>
    <xf numFmtId="196" fontId="35" fillId="0" borderId="24" xfId="56" applyNumberFormat="1" applyFont="1" applyBorder="1" applyAlignment="1">
      <alignment horizontal="center"/>
      <protection/>
    </xf>
    <xf numFmtId="196" fontId="42" fillId="0" borderId="24" xfId="56" applyNumberFormat="1" applyFont="1" applyBorder="1" applyAlignment="1">
      <alignment horizontal="right"/>
      <protection/>
    </xf>
    <xf numFmtId="196" fontId="36" fillId="0" borderId="24" xfId="56" applyNumberFormat="1" applyFont="1" applyBorder="1" applyAlignment="1">
      <alignment horizontal="right"/>
      <protection/>
    </xf>
    <xf numFmtId="199" fontId="35" fillId="0" borderId="24" xfId="0" applyNumberFormat="1" applyFont="1" applyBorder="1" applyAlignment="1">
      <alignment/>
    </xf>
    <xf numFmtId="196" fontId="35" fillId="0" borderId="25" xfId="56" applyNumberFormat="1" applyFont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_Libro1(1)" xfId="51"/>
    <cellStyle name="Currency" xfId="52"/>
    <cellStyle name="Currency [0]" xfId="53"/>
    <cellStyle name="Neutral" xfId="54"/>
    <cellStyle name="Normal_1299 2" xfId="55"/>
    <cellStyle name="Normal_1299 2_Libro1(1)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76200</xdr:rowOff>
    </xdr:from>
    <xdr:to>
      <xdr:col>2</xdr:col>
      <xdr:colOff>552450</xdr:colOff>
      <xdr:row>10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143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A-Indemnizacion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taciones Sociales"/>
      <sheetName val="Indemnizaciones"/>
      <sheetName val="Hoja3"/>
    </sheetNames>
    <sheetDataSet>
      <sheetData sheetId="1">
        <row r="16">
          <cell r="C16">
            <v>0</v>
          </cell>
          <cell r="F16">
            <v>6000000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P67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2" max="2" width="28.7109375" style="0" customWidth="1"/>
    <col min="4" max="4" width="10.140625" style="0" customWidth="1"/>
    <col min="10" max="10" width="17.140625" style="0" customWidth="1"/>
  </cols>
  <sheetData>
    <row r="1" spans="1:16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1"/>
      <c r="O1" s="101"/>
      <c r="P1" s="101"/>
    </row>
    <row r="2" spans="1:16" ht="13.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1"/>
      <c r="O2" s="101"/>
      <c r="P2" s="101"/>
    </row>
    <row r="3" spans="1:16" ht="13.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3" t="s">
        <v>41</v>
      </c>
      <c r="M3" s="104"/>
      <c r="N3" s="104"/>
      <c r="O3" s="104"/>
      <c r="P3" s="105"/>
    </row>
    <row r="4" spans="1:16" ht="14.25">
      <c r="A4" s="101"/>
      <c r="B4" s="106" t="s">
        <v>42</v>
      </c>
      <c r="C4" s="107"/>
      <c r="D4" s="107"/>
      <c r="E4" s="107"/>
      <c r="F4" s="107"/>
      <c r="G4" s="107"/>
      <c r="H4" s="107"/>
      <c r="I4" s="107"/>
      <c r="J4" s="108"/>
      <c r="K4" s="109"/>
      <c r="L4" s="110" t="s">
        <v>0</v>
      </c>
      <c r="M4" s="110" t="s">
        <v>43</v>
      </c>
      <c r="N4" s="110" t="s">
        <v>44</v>
      </c>
      <c r="O4" s="110" t="s">
        <v>45</v>
      </c>
      <c r="P4" s="110" t="s">
        <v>46</v>
      </c>
    </row>
    <row r="5" spans="1:16" ht="14.25">
      <c r="A5" s="101"/>
      <c r="B5" s="111" t="s">
        <v>47</v>
      </c>
      <c r="C5" s="112"/>
      <c r="D5" s="112"/>
      <c r="E5" s="112"/>
      <c r="F5" s="112"/>
      <c r="G5" s="112"/>
      <c r="H5" s="112"/>
      <c r="I5" s="112"/>
      <c r="J5" s="113"/>
      <c r="K5" s="109"/>
      <c r="L5" s="114"/>
      <c r="M5" s="114"/>
      <c r="N5" s="114"/>
      <c r="O5" s="114"/>
      <c r="P5" s="114"/>
    </row>
    <row r="6" spans="1:16" ht="15" thickBot="1">
      <c r="A6" s="101"/>
      <c r="B6" s="111" t="s">
        <v>48</v>
      </c>
      <c r="C6" s="112"/>
      <c r="D6" s="112"/>
      <c r="E6" s="112"/>
      <c r="F6" s="112"/>
      <c r="G6" s="112"/>
      <c r="H6" s="112"/>
      <c r="I6" s="112"/>
      <c r="J6" s="113"/>
      <c r="K6" s="101"/>
      <c r="L6" s="115"/>
      <c r="M6" s="115" t="s">
        <v>43</v>
      </c>
      <c r="N6" s="115"/>
      <c r="O6" s="115"/>
      <c r="P6" s="115"/>
    </row>
    <row r="7" spans="1:16" ht="12.75">
      <c r="A7" s="101"/>
      <c r="B7" s="116" t="s">
        <v>49</v>
      </c>
      <c r="C7" s="117"/>
      <c r="D7" s="118"/>
      <c r="E7" s="118"/>
      <c r="F7" s="118"/>
      <c r="G7" s="118"/>
      <c r="H7" s="118"/>
      <c r="I7" s="118"/>
      <c r="J7" s="119"/>
      <c r="K7" s="101"/>
      <c r="L7" s="120" t="s">
        <v>50</v>
      </c>
      <c r="M7" s="121">
        <v>0</v>
      </c>
      <c r="N7" s="122">
        <v>0</v>
      </c>
      <c r="O7" s="122">
        <v>0</v>
      </c>
      <c r="P7" s="123">
        <v>0</v>
      </c>
    </row>
    <row r="8" spans="1:16" ht="12.75">
      <c r="A8" s="101"/>
      <c r="B8" s="124" t="s">
        <v>51</v>
      </c>
      <c r="C8" s="125"/>
      <c r="D8" s="126"/>
      <c r="E8" s="126"/>
      <c r="F8" s="126"/>
      <c r="G8" s="126"/>
      <c r="H8" s="126"/>
      <c r="I8" s="126"/>
      <c r="J8" s="127"/>
      <c r="K8" s="101"/>
      <c r="L8" s="128" t="s">
        <v>52</v>
      </c>
      <c r="M8" s="129">
        <v>0</v>
      </c>
      <c r="N8" s="130">
        <v>0</v>
      </c>
      <c r="O8" s="130">
        <v>0</v>
      </c>
      <c r="P8" s="131">
        <v>0</v>
      </c>
    </row>
    <row r="9" spans="1:16" ht="12.75">
      <c r="A9" s="101"/>
      <c r="B9" s="124" t="s">
        <v>53</v>
      </c>
      <c r="C9" s="132"/>
      <c r="D9" s="133"/>
      <c r="E9" s="133"/>
      <c r="F9" s="133"/>
      <c r="G9" s="133"/>
      <c r="H9" s="133"/>
      <c r="I9" s="133"/>
      <c r="J9" s="134"/>
      <c r="K9" s="101"/>
      <c r="L9" s="128" t="s">
        <v>54</v>
      </c>
      <c r="M9" s="129">
        <v>0</v>
      </c>
      <c r="N9" s="130">
        <v>0</v>
      </c>
      <c r="O9" s="130">
        <v>0</v>
      </c>
      <c r="P9" s="131">
        <v>0</v>
      </c>
    </row>
    <row r="10" spans="1:16" ht="13.5" thickBot="1">
      <c r="A10" s="101"/>
      <c r="B10" s="135" t="s">
        <v>55</v>
      </c>
      <c r="C10" s="136"/>
      <c r="D10" s="137"/>
      <c r="E10" s="137"/>
      <c r="F10" s="137"/>
      <c r="G10" s="137"/>
      <c r="H10" s="137"/>
      <c r="I10" s="137"/>
      <c r="J10" s="138"/>
      <c r="K10" s="101"/>
      <c r="L10" s="128" t="s">
        <v>56</v>
      </c>
      <c r="M10" s="129">
        <v>0</v>
      </c>
      <c r="N10" s="130">
        <v>0</v>
      </c>
      <c r="O10" s="130">
        <v>0</v>
      </c>
      <c r="P10" s="131">
        <v>0</v>
      </c>
    </row>
    <row r="11" spans="1:16" ht="13.5" thickBot="1">
      <c r="A11" s="101"/>
      <c r="B11" s="139"/>
      <c r="C11" s="140"/>
      <c r="D11" s="140"/>
      <c r="E11" s="140"/>
      <c r="F11" s="140"/>
      <c r="G11" s="140"/>
      <c r="H11" s="140"/>
      <c r="I11" s="140"/>
      <c r="J11" s="141"/>
      <c r="K11" s="101"/>
      <c r="L11" s="128" t="s">
        <v>57</v>
      </c>
      <c r="M11" s="129">
        <v>0</v>
      </c>
      <c r="N11" s="130">
        <v>0</v>
      </c>
      <c r="O11" s="130">
        <v>0</v>
      </c>
      <c r="P11" s="131">
        <v>0</v>
      </c>
    </row>
    <row r="12" spans="1:16" ht="15" thickBot="1">
      <c r="A12" s="101"/>
      <c r="B12" s="142" t="s">
        <v>58</v>
      </c>
      <c r="C12" s="143"/>
      <c r="D12" s="144"/>
      <c r="E12" s="145"/>
      <c r="F12" s="146" t="s">
        <v>59</v>
      </c>
      <c r="G12" s="147"/>
      <c r="H12" s="147"/>
      <c r="I12" s="147"/>
      <c r="J12" s="148"/>
      <c r="K12" s="101"/>
      <c r="L12" s="128" t="s">
        <v>60</v>
      </c>
      <c r="M12" s="129">
        <v>0</v>
      </c>
      <c r="N12" s="130">
        <v>0</v>
      </c>
      <c r="O12" s="130">
        <v>0</v>
      </c>
      <c r="P12" s="131">
        <v>0</v>
      </c>
    </row>
    <row r="13" spans="1:16" ht="12.75">
      <c r="A13" s="101"/>
      <c r="B13" s="149" t="s">
        <v>61</v>
      </c>
      <c r="C13" s="150">
        <v>41238</v>
      </c>
      <c r="D13" s="151"/>
      <c r="E13" s="152"/>
      <c r="F13" s="153" t="s">
        <v>62</v>
      </c>
      <c r="G13" s="154"/>
      <c r="H13" s="154"/>
      <c r="I13" s="154"/>
      <c r="J13" s="155">
        <v>1000000</v>
      </c>
      <c r="K13" s="101"/>
      <c r="L13" s="128" t="s">
        <v>63</v>
      </c>
      <c r="M13" s="129">
        <v>0</v>
      </c>
      <c r="N13" s="130">
        <v>0</v>
      </c>
      <c r="O13" s="130">
        <v>0</v>
      </c>
      <c r="P13" s="131">
        <v>0</v>
      </c>
    </row>
    <row r="14" spans="1:16" ht="13.5" thickBot="1">
      <c r="A14" s="101"/>
      <c r="B14" s="156" t="s">
        <v>64</v>
      </c>
      <c r="C14" s="157">
        <v>40834</v>
      </c>
      <c r="D14" s="158"/>
      <c r="E14" s="152"/>
      <c r="F14" s="159" t="s">
        <v>65</v>
      </c>
      <c r="G14" s="160"/>
      <c r="H14" s="160"/>
      <c r="I14" s="160"/>
      <c r="J14" s="155">
        <v>67800</v>
      </c>
      <c r="K14" s="101"/>
      <c r="L14" s="128" t="s">
        <v>66</v>
      </c>
      <c r="M14" s="129">
        <v>0</v>
      </c>
      <c r="N14" s="130">
        <v>0</v>
      </c>
      <c r="O14" s="130">
        <v>0</v>
      </c>
      <c r="P14" s="131">
        <v>0</v>
      </c>
    </row>
    <row r="15" spans="1:16" ht="39" thickBot="1">
      <c r="A15" s="101"/>
      <c r="B15" s="161" t="s">
        <v>67</v>
      </c>
      <c r="C15" s="162">
        <f>DAYS360(C14,C13)+1</f>
        <v>398</v>
      </c>
      <c r="D15" s="163"/>
      <c r="E15" s="152"/>
      <c r="F15" s="159" t="s">
        <v>68</v>
      </c>
      <c r="G15" s="160"/>
      <c r="H15" s="160"/>
      <c r="I15" s="160"/>
      <c r="J15" s="155">
        <f>+P21</f>
        <v>0</v>
      </c>
      <c r="K15" s="101"/>
      <c r="L15" s="128" t="s">
        <v>69</v>
      </c>
      <c r="M15" s="129">
        <v>0</v>
      </c>
      <c r="N15" s="130">
        <v>0</v>
      </c>
      <c r="O15" s="130">
        <v>0</v>
      </c>
      <c r="P15" s="131">
        <v>0</v>
      </c>
    </row>
    <row r="16" spans="1:16" ht="13.5" thickBot="1">
      <c r="A16" s="101"/>
      <c r="B16" s="164"/>
      <c r="C16" s="165"/>
      <c r="D16" s="165"/>
      <c r="E16" s="166"/>
      <c r="F16" s="167" t="s">
        <v>70</v>
      </c>
      <c r="G16" s="168"/>
      <c r="H16" s="169"/>
      <c r="I16" s="170"/>
      <c r="J16" s="171">
        <f>SUM(J13:J15)</f>
        <v>1067800</v>
      </c>
      <c r="K16" s="101"/>
      <c r="L16" s="128" t="s">
        <v>71</v>
      </c>
      <c r="M16" s="129">
        <v>0</v>
      </c>
      <c r="N16" s="130">
        <v>0</v>
      </c>
      <c r="O16" s="130">
        <v>0</v>
      </c>
      <c r="P16" s="131">
        <v>0</v>
      </c>
    </row>
    <row r="17" spans="1:16" ht="12.75">
      <c r="A17" s="101"/>
      <c r="B17" s="172"/>
      <c r="C17" s="173"/>
      <c r="D17" s="173"/>
      <c r="E17" s="173"/>
      <c r="F17" s="173"/>
      <c r="G17" s="173"/>
      <c r="H17" s="173"/>
      <c r="I17" s="173"/>
      <c r="J17" s="174"/>
      <c r="K17" s="101"/>
      <c r="L17" s="128" t="s">
        <v>72</v>
      </c>
      <c r="M17" s="129">
        <v>0</v>
      </c>
      <c r="N17" s="130">
        <v>0</v>
      </c>
      <c r="O17" s="130">
        <v>0</v>
      </c>
      <c r="P17" s="131">
        <v>0</v>
      </c>
    </row>
    <row r="18" spans="1:16" ht="13.5" thickBot="1">
      <c r="A18" s="101"/>
      <c r="B18" s="172"/>
      <c r="C18" s="173"/>
      <c r="D18" s="173"/>
      <c r="E18" s="173"/>
      <c r="F18" s="173"/>
      <c r="G18" s="173"/>
      <c r="H18" s="173"/>
      <c r="I18" s="173"/>
      <c r="J18" s="174"/>
      <c r="K18" s="101"/>
      <c r="L18" s="175" t="s">
        <v>73</v>
      </c>
      <c r="M18" s="176">
        <v>0</v>
      </c>
      <c r="N18" s="177">
        <v>0</v>
      </c>
      <c r="O18" s="177">
        <v>0</v>
      </c>
      <c r="P18" s="178">
        <v>0</v>
      </c>
    </row>
    <row r="19" spans="1:16" ht="13.5" thickBot="1">
      <c r="A19" s="101"/>
      <c r="B19" s="179" t="s">
        <v>74</v>
      </c>
      <c r="C19" s="180"/>
      <c r="D19" s="181"/>
      <c r="E19" s="179" t="s">
        <v>75</v>
      </c>
      <c r="F19" s="182"/>
      <c r="G19" s="182"/>
      <c r="H19" s="182"/>
      <c r="I19" s="182"/>
      <c r="J19" s="180"/>
      <c r="K19" s="101"/>
      <c r="L19" s="183" t="s">
        <v>76</v>
      </c>
      <c r="M19" s="184">
        <f>SUM(M7:M18)</f>
        <v>0</v>
      </c>
      <c r="N19" s="184">
        <f>SUM(N7:N18)</f>
        <v>0</v>
      </c>
      <c r="O19" s="184">
        <f>SUM(O7:O18)</f>
        <v>0</v>
      </c>
      <c r="P19" s="184">
        <f>SUM(P7:P18)</f>
        <v>0</v>
      </c>
    </row>
    <row r="20" spans="1:16" ht="13.5" thickBot="1">
      <c r="A20" s="101"/>
      <c r="B20" s="149" t="s">
        <v>77</v>
      </c>
      <c r="C20" s="185">
        <v>41090</v>
      </c>
      <c r="D20" s="181"/>
      <c r="E20" s="186" t="s">
        <v>78</v>
      </c>
      <c r="F20" s="187"/>
      <c r="G20" s="187"/>
      <c r="H20" s="187"/>
      <c r="I20" s="188"/>
      <c r="J20" s="185">
        <v>40909</v>
      </c>
      <c r="K20" s="101"/>
      <c r="L20" s="189" t="s">
        <v>79</v>
      </c>
      <c r="M20" s="190">
        <f>AVERAGE(M7:M18)</f>
        <v>0</v>
      </c>
      <c r="N20" s="190">
        <f>AVERAGE(N7:N18)</f>
        <v>0</v>
      </c>
      <c r="O20" s="190">
        <f>AVERAGE(O7:O18)</f>
        <v>0</v>
      </c>
      <c r="P20" s="190">
        <f>AVERAGE(P7:P18)</f>
        <v>0</v>
      </c>
    </row>
    <row r="21" spans="1:16" ht="13.5" thickBot="1">
      <c r="A21" s="101"/>
      <c r="B21" s="156" t="s">
        <v>80</v>
      </c>
      <c r="C21" s="191">
        <f>+C13</f>
        <v>41238</v>
      </c>
      <c r="D21" s="181"/>
      <c r="E21" s="192" t="s">
        <v>81</v>
      </c>
      <c r="F21" s="193"/>
      <c r="G21" s="193"/>
      <c r="H21" s="193"/>
      <c r="I21" s="194"/>
      <c r="J21" s="191">
        <f>+C13</f>
        <v>41238</v>
      </c>
      <c r="K21" s="101"/>
      <c r="L21" s="101"/>
      <c r="M21" s="102"/>
      <c r="N21" s="195"/>
      <c r="O21" s="196"/>
      <c r="P21" s="197">
        <f>SUM(M20:P20)</f>
        <v>0</v>
      </c>
    </row>
    <row r="22" spans="1:16" ht="26.25" thickBot="1">
      <c r="A22" s="101"/>
      <c r="B22" s="161" t="s">
        <v>82</v>
      </c>
      <c r="C22" s="198">
        <f>DAYS360(C20,C21)</f>
        <v>145</v>
      </c>
      <c r="D22" s="181"/>
      <c r="E22" s="199" t="s">
        <v>83</v>
      </c>
      <c r="F22" s="200"/>
      <c r="G22" s="200"/>
      <c r="H22" s="200"/>
      <c r="I22" s="201"/>
      <c r="J22" s="198">
        <f>DAYS360(J20,J21)</f>
        <v>324</v>
      </c>
      <c r="K22" s="101"/>
      <c r="L22" s="101"/>
      <c r="M22" s="202"/>
      <c r="N22" s="195"/>
      <c r="O22" s="196"/>
      <c r="P22" s="196"/>
    </row>
    <row r="23" spans="1:16" ht="13.5" thickBot="1">
      <c r="A23" s="101"/>
      <c r="B23" s="203"/>
      <c r="C23" s="204"/>
      <c r="D23" s="181"/>
      <c r="E23" s="181"/>
      <c r="F23" s="181"/>
      <c r="G23" s="181"/>
      <c r="H23" s="205"/>
      <c r="I23" s="206"/>
      <c r="J23" s="155"/>
      <c r="K23" s="101"/>
      <c r="L23" s="101"/>
      <c r="M23" s="202"/>
      <c r="N23" s="195"/>
      <c r="O23" s="196"/>
      <c r="P23" s="196"/>
    </row>
    <row r="24" spans="1:16" ht="13.5" thickBot="1">
      <c r="A24" s="101"/>
      <c r="B24" s="179" t="s">
        <v>84</v>
      </c>
      <c r="C24" s="180"/>
      <c r="D24" s="181"/>
      <c r="E24" s="179" t="s">
        <v>85</v>
      </c>
      <c r="F24" s="182"/>
      <c r="G24" s="182"/>
      <c r="H24" s="182"/>
      <c r="I24" s="182"/>
      <c r="J24" s="180"/>
      <c r="K24" s="101"/>
      <c r="L24" s="101"/>
      <c r="M24" s="202"/>
      <c r="N24" s="195"/>
      <c r="O24" s="196"/>
      <c r="P24" s="196"/>
    </row>
    <row r="25" spans="1:16" ht="12.75">
      <c r="A25" s="101"/>
      <c r="B25" s="149" t="s">
        <v>86</v>
      </c>
      <c r="C25" s="185">
        <v>40468</v>
      </c>
      <c r="D25" s="181"/>
      <c r="E25" s="186" t="s">
        <v>87</v>
      </c>
      <c r="F25" s="187"/>
      <c r="G25" s="187"/>
      <c r="H25" s="187"/>
      <c r="I25" s="188"/>
      <c r="J25" s="185">
        <f>+J20</f>
        <v>40909</v>
      </c>
      <c r="K25" s="101"/>
      <c r="L25" s="101"/>
      <c r="M25" s="202"/>
      <c r="N25" s="195"/>
      <c r="O25" s="196"/>
      <c r="P25" s="196"/>
    </row>
    <row r="26" spans="1:16" ht="13.5" thickBot="1">
      <c r="A26" s="101"/>
      <c r="B26" s="156" t="s">
        <v>88</v>
      </c>
      <c r="C26" s="191">
        <f>+C13</f>
        <v>41238</v>
      </c>
      <c r="D26" s="181"/>
      <c r="E26" s="192" t="s">
        <v>89</v>
      </c>
      <c r="F26" s="193"/>
      <c r="G26" s="193"/>
      <c r="H26" s="193"/>
      <c r="I26" s="194"/>
      <c r="J26" s="191">
        <f>+J21</f>
        <v>41238</v>
      </c>
      <c r="K26" s="101"/>
      <c r="L26" s="101"/>
      <c r="M26" s="202"/>
      <c r="N26" s="195"/>
      <c r="O26" s="196"/>
      <c r="P26" s="196"/>
    </row>
    <row r="27" spans="1:16" ht="13.5" thickBot="1">
      <c r="A27" s="101"/>
      <c r="B27" s="207" t="s">
        <v>90</v>
      </c>
      <c r="C27" s="198">
        <f>((15*(C26-C25-$J$17)/360))-0.25</f>
        <v>31.833333333333336</v>
      </c>
      <c r="D27" s="181"/>
      <c r="E27" s="208" t="s">
        <v>91</v>
      </c>
      <c r="F27" s="209"/>
      <c r="G27" s="209"/>
      <c r="H27" s="209"/>
      <c r="I27" s="210"/>
      <c r="J27" s="211">
        <f>(DAYS360(J25,J26)*12%)/360</f>
        <v>0.10799999999999998</v>
      </c>
      <c r="K27" s="101"/>
      <c r="L27" s="101"/>
      <c r="M27" s="212"/>
      <c r="N27" s="101"/>
      <c r="O27" s="101"/>
      <c r="P27" s="101"/>
    </row>
    <row r="28" spans="1:16" ht="13.5" thickBot="1">
      <c r="A28" s="101"/>
      <c r="B28" s="213" t="s">
        <v>92</v>
      </c>
      <c r="C28" s="214">
        <v>0</v>
      </c>
      <c r="D28" s="181"/>
      <c r="E28" s="181"/>
      <c r="F28" s="181"/>
      <c r="G28" s="181"/>
      <c r="H28" s="205"/>
      <c r="I28" s="206"/>
      <c r="J28" s="155"/>
      <c r="K28" s="101"/>
      <c r="L28" s="101"/>
      <c r="M28" s="212"/>
      <c r="N28" s="101"/>
      <c r="O28" s="101"/>
      <c r="P28" s="101"/>
    </row>
    <row r="29" spans="1:16" ht="13.5" thickBot="1">
      <c r="A29" s="101"/>
      <c r="B29" s="215" t="s">
        <v>93</v>
      </c>
      <c r="C29" s="198">
        <f>+C27-C28</f>
        <v>31.833333333333336</v>
      </c>
      <c r="D29" s="181"/>
      <c r="E29" s="181"/>
      <c r="F29" s="181"/>
      <c r="G29" s="181"/>
      <c r="H29" s="205"/>
      <c r="I29" s="206"/>
      <c r="J29" s="155"/>
      <c r="K29" s="101"/>
      <c r="L29" s="101"/>
      <c r="M29" s="101"/>
      <c r="N29" s="101"/>
      <c r="O29" s="101"/>
      <c r="P29" s="101"/>
    </row>
    <row r="30" spans="1:16" ht="13.5" thickBot="1">
      <c r="A30" s="101"/>
      <c r="B30" s="203"/>
      <c r="C30" s="204"/>
      <c r="D30" s="181"/>
      <c r="E30" s="181"/>
      <c r="F30" s="181"/>
      <c r="G30" s="181"/>
      <c r="H30" s="205"/>
      <c r="I30" s="206"/>
      <c r="J30" s="155"/>
      <c r="K30" s="101"/>
      <c r="L30" s="101"/>
      <c r="M30" s="101"/>
      <c r="N30" s="101"/>
      <c r="O30" s="101"/>
      <c r="P30" s="101"/>
    </row>
    <row r="31" spans="1:16" ht="15" thickBot="1">
      <c r="A31" s="101"/>
      <c r="B31" s="146" t="s">
        <v>94</v>
      </c>
      <c r="C31" s="147"/>
      <c r="D31" s="147"/>
      <c r="E31" s="147"/>
      <c r="F31" s="147"/>
      <c r="G31" s="147"/>
      <c r="H31" s="147"/>
      <c r="I31" s="147"/>
      <c r="J31" s="148"/>
      <c r="K31" s="101"/>
      <c r="L31" s="101"/>
      <c r="M31" s="101"/>
      <c r="N31" s="101"/>
      <c r="O31" s="101"/>
      <c r="P31" s="101"/>
    </row>
    <row r="32" spans="1:16" ht="12.75">
      <c r="A32" s="101"/>
      <c r="B32" s="216" t="s">
        <v>95</v>
      </c>
      <c r="C32" s="217">
        <f>J16-J14</f>
        <v>1000000</v>
      </c>
      <c r="D32" s="218" t="s">
        <v>96</v>
      </c>
      <c r="E32" s="219">
        <f>C29</f>
        <v>31.833333333333336</v>
      </c>
      <c r="F32" s="218" t="s">
        <v>97</v>
      </c>
      <c r="G32" s="220">
        <v>30</v>
      </c>
      <c r="H32" s="218" t="s">
        <v>98</v>
      </c>
      <c r="I32" s="221"/>
      <c r="J32" s="222">
        <f>((C32/G32)*E32)</f>
        <v>1061111.1111111112</v>
      </c>
      <c r="K32" s="101"/>
      <c r="L32" s="101"/>
      <c r="M32" s="101"/>
      <c r="N32" s="101"/>
      <c r="O32" s="101"/>
      <c r="P32" s="101"/>
    </row>
    <row r="33" spans="1:16" ht="12.75">
      <c r="A33" s="101"/>
      <c r="B33" s="223" t="s">
        <v>99</v>
      </c>
      <c r="C33" s="224">
        <f>J16</f>
        <v>1067800</v>
      </c>
      <c r="D33" s="225" t="s">
        <v>96</v>
      </c>
      <c r="E33" s="226">
        <v>360</v>
      </c>
      <c r="F33" s="225" t="s">
        <v>97</v>
      </c>
      <c r="G33" s="226">
        <f>J22-$J$17</f>
        <v>324</v>
      </c>
      <c r="H33" s="227" t="s">
        <v>100</v>
      </c>
      <c r="I33" s="228"/>
      <c r="J33" s="222">
        <f>((C33*G33)/E33)</f>
        <v>961020</v>
      </c>
      <c r="K33" s="101"/>
      <c r="L33" s="101"/>
      <c r="M33" s="101"/>
      <c r="N33" s="101"/>
      <c r="O33" s="101"/>
      <c r="P33" s="101"/>
    </row>
    <row r="34" spans="1:16" ht="12.75">
      <c r="A34" s="101"/>
      <c r="B34" s="223" t="s">
        <v>101</v>
      </c>
      <c r="C34" s="224">
        <f>$J$33</f>
        <v>961020</v>
      </c>
      <c r="D34" s="225" t="s">
        <v>96</v>
      </c>
      <c r="E34" s="226">
        <v>360</v>
      </c>
      <c r="F34" s="225" t="s">
        <v>97</v>
      </c>
      <c r="G34" s="226">
        <f>J27-$J$17</f>
        <v>0.10799999999999998</v>
      </c>
      <c r="H34" s="229" t="s">
        <v>102</v>
      </c>
      <c r="I34" s="230">
        <v>0.12</v>
      </c>
      <c r="J34" s="222">
        <f>((C34*G34*I34)/E34)</f>
        <v>34.59672</v>
      </c>
      <c r="K34" s="101"/>
      <c r="L34" s="101"/>
      <c r="M34" s="101"/>
      <c r="N34" s="101"/>
      <c r="O34" s="101"/>
      <c r="P34" s="101"/>
    </row>
    <row r="35" spans="1:16" ht="12.75">
      <c r="A35" s="101"/>
      <c r="B35" s="223" t="s">
        <v>103</v>
      </c>
      <c r="C35" s="224">
        <f>J16</f>
        <v>1067800</v>
      </c>
      <c r="D35" s="225" t="s">
        <v>96</v>
      </c>
      <c r="E35" s="226">
        <v>360</v>
      </c>
      <c r="F35" s="225" t="s">
        <v>97</v>
      </c>
      <c r="G35" s="226">
        <f>C22</f>
        <v>145</v>
      </c>
      <c r="H35" s="227" t="s">
        <v>98</v>
      </c>
      <c r="I35" s="228"/>
      <c r="J35" s="222">
        <f>((C35*G35)/E35)</f>
        <v>430086.1111111111</v>
      </c>
      <c r="K35" s="101"/>
      <c r="L35" s="101"/>
      <c r="M35" s="101"/>
      <c r="N35" s="101"/>
      <c r="O35" s="101"/>
      <c r="P35" s="101"/>
    </row>
    <row r="36" spans="1:16" ht="12.75">
      <c r="A36" s="101"/>
      <c r="B36" s="223" t="s">
        <v>99</v>
      </c>
      <c r="C36" s="224">
        <f>+C35</f>
        <v>1067800</v>
      </c>
      <c r="D36" s="225" t="s">
        <v>96</v>
      </c>
      <c r="E36" s="226">
        <v>360</v>
      </c>
      <c r="F36" s="225" t="s">
        <v>97</v>
      </c>
      <c r="G36" s="226">
        <f>+J22</f>
        <v>324</v>
      </c>
      <c r="H36" s="227" t="s">
        <v>98</v>
      </c>
      <c r="I36" s="228"/>
      <c r="J36" s="222">
        <f>((C36*G36)/E36)</f>
        <v>961020</v>
      </c>
      <c r="K36" s="101"/>
      <c r="L36" s="101"/>
      <c r="M36" s="101"/>
      <c r="N36" s="101"/>
      <c r="O36" s="101"/>
      <c r="P36" s="101"/>
    </row>
    <row r="37" spans="1:16" ht="12.75">
      <c r="A37" s="101"/>
      <c r="B37" s="223" t="s">
        <v>101</v>
      </c>
      <c r="C37" s="224">
        <f>+J36</f>
        <v>961020</v>
      </c>
      <c r="D37" s="225"/>
      <c r="E37" s="231"/>
      <c r="F37" s="225" t="s">
        <v>97</v>
      </c>
      <c r="G37" s="231">
        <f>+J27</f>
        <v>0.10799999999999998</v>
      </c>
      <c r="H37" s="227" t="s">
        <v>98</v>
      </c>
      <c r="I37" s="228"/>
      <c r="J37" s="222">
        <f>+$C$37*$G$37</f>
        <v>103790.15999999999</v>
      </c>
      <c r="K37" s="101"/>
      <c r="L37" s="101"/>
      <c r="M37" s="101"/>
      <c r="N37" s="101"/>
      <c r="O37" s="101"/>
      <c r="P37" s="101"/>
    </row>
    <row r="38" spans="1:16" ht="13.5" thickBot="1">
      <c r="A38" s="101"/>
      <c r="B38" s="232" t="s">
        <v>104</v>
      </c>
      <c r="C38" s="233"/>
      <c r="D38" s="234"/>
      <c r="E38" s="235"/>
      <c r="F38" s="234"/>
      <c r="G38" s="235"/>
      <c r="H38" s="236"/>
      <c r="I38" s="237"/>
      <c r="J38" s="222">
        <f>+'[1]Indemnizaciones'!C16+'[1]Indemnizaciones'!F16+'[1]Indemnizaciones'!I16</f>
        <v>6000000</v>
      </c>
      <c r="K38" s="101"/>
      <c r="L38" s="101"/>
      <c r="M38" s="101"/>
      <c r="N38" s="101"/>
      <c r="O38" s="101"/>
      <c r="P38" s="101"/>
    </row>
    <row r="39" spans="1:16" ht="15" thickBot="1">
      <c r="A39" s="101"/>
      <c r="B39" s="238" t="s">
        <v>105</v>
      </c>
      <c r="C39" s="239"/>
      <c r="D39" s="239"/>
      <c r="E39" s="239"/>
      <c r="F39" s="239"/>
      <c r="G39" s="239"/>
      <c r="H39" s="239"/>
      <c r="I39" s="240"/>
      <c r="J39" s="241">
        <f>SUM(J32:J38)</f>
        <v>9517061.978942223</v>
      </c>
      <c r="K39" s="101"/>
      <c r="L39" s="101"/>
      <c r="M39" s="101"/>
      <c r="N39" s="101"/>
      <c r="O39" s="101"/>
      <c r="P39" s="101"/>
    </row>
    <row r="40" spans="1:16" ht="15" thickBot="1">
      <c r="A40" s="101"/>
      <c r="B40" s="142" t="s">
        <v>106</v>
      </c>
      <c r="C40" s="143"/>
      <c r="D40" s="143"/>
      <c r="E40" s="143"/>
      <c r="F40" s="143"/>
      <c r="G40" s="143"/>
      <c r="H40" s="143"/>
      <c r="I40" s="143"/>
      <c r="J40" s="144"/>
      <c r="K40" s="101"/>
      <c r="L40" s="101"/>
      <c r="M40" s="101"/>
      <c r="N40" s="101"/>
      <c r="O40" s="101"/>
      <c r="P40" s="101"/>
    </row>
    <row r="41" spans="1:16" ht="12.75">
      <c r="A41" s="101"/>
      <c r="B41" s="242" t="s">
        <v>107</v>
      </c>
      <c r="C41" s="243">
        <v>0.04</v>
      </c>
      <c r="D41" s="218"/>
      <c r="E41" s="244"/>
      <c r="F41" s="245"/>
      <c r="G41" s="244"/>
      <c r="H41" s="246"/>
      <c r="I41" s="247"/>
      <c r="J41" s="248">
        <f>(SUM(E41:G41)*-C41)</f>
        <v>0</v>
      </c>
      <c r="K41" s="101"/>
      <c r="L41" s="249">
        <f>J39-J44</f>
        <v>9517061.978942223</v>
      </c>
      <c r="M41" s="101"/>
      <c r="N41" s="101"/>
      <c r="O41" s="101"/>
      <c r="P41" s="101"/>
    </row>
    <row r="42" spans="1:16" ht="12.75">
      <c r="A42" s="101"/>
      <c r="B42" s="250" t="s">
        <v>108</v>
      </c>
      <c r="C42" s="251">
        <v>0.04</v>
      </c>
      <c r="D42" s="225"/>
      <c r="E42" s="252"/>
      <c r="F42" s="253"/>
      <c r="G42" s="253"/>
      <c r="H42" s="254"/>
      <c r="I42" s="255"/>
      <c r="J42" s="256">
        <f>(SUM(E42:G42)*-C42)</f>
        <v>0</v>
      </c>
      <c r="K42" s="101"/>
      <c r="L42" s="101"/>
      <c r="M42" s="101"/>
      <c r="N42" s="101"/>
      <c r="O42" s="101"/>
      <c r="P42" s="101"/>
    </row>
    <row r="43" spans="1:16" ht="13.5" thickBot="1">
      <c r="A43" s="101"/>
      <c r="B43" s="257" t="s">
        <v>109</v>
      </c>
      <c r="C43" s="235"/>
      <c r="D43" s="258"/>
      <c r="E43" s="259"/>
      <c r="F43" s="259"/>
      <c r="G43" s="259"/>
      <c r="H43" s="235"/>
      <c r="I43" s="260"/>
      <c r="J43" s="261">
        <f>SUM(E43:G43)</f>
        <v>0</v>
      </c>
      <c r="K43" s="101"/>
      <c r="L43" s="101"/>
      <c r="M43" s="101"/>
      <c r="N43" s="101"/>
      <c r="O43" s="101"/>
      <c r="P43" s="101"/>
    </row>
    <row r="44" spans="1:16" ht="15" thickBot="1">
      <c r="A44" s="101"/>
      <c r="B44" s="238" t="s">
        <v>110</v>
      </c>
      <c r="C44" s="239"/>
      <c r="D44" s="239"/>
      <c r="E44" s="239"/>
      <c r="F44" s="239"/>
      <c r="G44" s="239"/>
      <c r="H44" s="239"/>
      <c r="I44" s="240"/>
      <c r="J44" s="262">
        <f>SUM(J41:J43)</f>
        <v>0</v>
      </c>
      <c r="K44" s="263"/>
      <c r="L44" s="101"/>
      <c r="M44" s="101"/>
      <c r="N44" s="101"/>
      <c r="O44" s="101"/>
      <c r="P44" s="101"/>
    </row>
    <row r="45" spans="1:16" ht="13.5" thickBot="1">
      <c r="A45" s="101"/>
      <c r="B45" s="264"/>
      <c r="C45" s="265"/>
      <c r="D45" s="263"/>
      <c r="E45" s="263"/>
      <c r="F45" s="266"/>
      <c r="G45" s="266"/>
      <c r="H45" s="267"/>
      <c r="I45" s="266"/>
      <c r="J45" s="268"/>
      <c r="K45" s="263"/>
      <c r="L45" s="101"/>
      <c r="M45" s="101"/>
      <c r="N45" s="101"/>
      <c r="O45" s="101"/>
      <c r="P45" s="101"/>
    </row>
    <row r="46" spans="1:16" ht="15" thickBot="1">
      <c r="A46" s="101"/>
      <c r="B46" s="269" t="s">
        <v>111</v>
      </c>
      <c r="C46" s="270"/>
      <c r="D46" s="271"/>
      <c r="E46" s="271"/>
      <c r="F46" s="272"/>
      <c r="G46" s="272"/>
      <c r="H46" s="273"/>
      <c r="I46" s="272"/>
      <c r="J46" s="262">
        <f>ROUND(L41,0)</f>
        <v>9517062</v>
      </c>
      <c r="K46" s="263"/>
      <c r="L46" s="101"/>
      <c r="M46" s="101"/>
      <c r="N46" s="101"/>
      <c r="O46" s="101"/>
      <c r="P46" s="101"/>
    </row>
    <row r="47" spans="1:16" ht="15" thickBot="1">
      <c r="A47" s="101"/>
      <c r="B47" s="274" t="str">
        <f>PesosMN(J46)</f>
        <v>SON: ( NUEVE MILLONES QUINIENTOS DIECISIETE MIL SESENTA Y DOS PESOS 00/100 M.N.)</v>
      </c>
      <c r="C47" s="275"/>
      <c r="D47" s="275"/>
      <c r="E47" s="275"/>
      <c r="F47" s="275"/>
      <c r="G47" s="275"/>
      <c r="H47" s="275"/>
      <c r="I47" s="275"/>
      <c r="J47" s="276"/>
      <c r="K47" s="263"/>
      <c r="L47" s="101"/>
      <c r="M47" s="101"/>
      <c r="N47" s="101"/>
      <c r="O47" s="101"/>
      <c r="P47" s="101"/>
    </row>
    <row r="48" spans="1:16" ht="12.75">
      <c r="A48" s="101"/>
      <c r="B48" s="277" t="s">
        <v>112</v>
      </c>
      <c r="C48" s="278"/>
      <c r="D48" s="278"/>
      <c r="E48" s="278"/>
      <c r="F48" s="278"/>
      <c r="G48" s="278"/>
      <c r="H48" s="278"/>
      <c r="I48" s="278"/>
      <c r="J48" s="279"/>
      <c r="K48" s="280"/>
      <c r="L48" s="101"/>
      <c r="M48" s="101"/>
      <c r="N48" s="101"/>
      <c r="O48" s="101"/>
      <c r="P48" s="101"/>
    </row>
    <row r="49" spans="1:16" ht="13.5" thickBot="1">
      <c r="A49" s="101"/>
      <c r="B49" s="281"/>
      <c r="C49" s="282"/>
      <c r="D49" s="282"/>
      <c r="E49" s="282"/>
      <c r="F49" s="282"/>
      <c r="G49" s="282"/>
      <c r="H49" s="282"/>
      <c r="I49" s="282"/>
      <c r="J49" s="283"/>
      <c r="K49" s="280"/>
      <c r="L49" s="101"/>
      <c r="M49" s="101"/>
      <c r="N49" s="101"/>
      <c r="O49" s="101"/>
      <c r="P49" s="101"/>
    </row>
    <row r="50" spans="1:16" ht="12.75">
      <c r="A50" s="101"/>
      <c r="B50" s="284" t="s">
        <v>113</v>
      </c>
      <c r="C50" s="285"/>
      <c r="D50" s="285"/>
      <c r="E50" s="285"/>
      <c r="F50" s="285"/>
      <c r="G50" s="285"/>
      <c r="H50" s="285"/>
      <c r="I50" s="285"/>
      <c r="J50" s="286"/>
      <c r="K50" s="280"/>
      <c r="L50" s="101"/>
      <c r="M50" s="101"/>
      <c r="N50" s="101"/>
      <c r="O50" s="101"/>
      <c r="P50" s="101"/>
    </row>
    <row r="51" spans="1:16" ht="12.75">
      <c r="A51" s="101"/>
      <c r="B51" s="287"/>
      <c r="C51" s="288"/>
      <c r="D51" s="288"/>
      <c r="E51" s="288"/>
      <c r="F51" s="288"/>
      <c r="G51" s="288"/>
      <c r="H51" s="288"/>
      <c r="I51" s="288"/>
      <c r="J51" s="289"/>
      <c r="K51" s="101"/>
      <c r="L51" s="101"/>
      <c r="M51" s="101"/>
      <c r="N51" s="101"/>
      <c r="O51" s="101"/>
      <c r="P51" s="101"/>
    </row>
    <row r="52" spans="1:16" ht="12.75">
      <c r="A52" s="101"/>
      <c r="B52" s="287"/>
      <c r="C52" s="288"/>
      <c r="D52" s="288"/>
      <c r="E52" s="288"/>
      <c r="F52" s="288"/>
      <c r="G52" s="288"/>
      <c r="H52" s="288"/>
      <c r="I52" s="288"/>
      <c r="J52" s="289"/>
      <c r="K52" s="101"/>
      <c r="L52" s="101"/>
      <c r="M52" s="101"/>
      <c r="N52" s="101"/>
      <c r="O52" s="101"/>
      <c r="P52" s="101"/>
    </row>
    <row r="53" spans="1:16" ht="13.5" thickBot="1">
      <c r="A53" s="101"/>
      <c r="B53" s="287"/>
      <c r="C53" s="288"/>
      <c r="D53" s="288"/>
      <c r="E53" s="288"/>
      <c r="F53" s="288"/>
      <c r="G53" s="288"/>
      <c r="H53" s="288"/>
      <c r="I53" s="288"/>
      <c r="J53" s="289"/>
      <c r="K53" s="101"/>
      <c r="L53" s="101"/>
      <c r="M53" s="101"/>
      <c r="N53" s="101"/>
      <c r="O53" s="101"/>
      <c r="P53" s="101"/>
    </row>
    <row r="54" spans="1:16" ht="12.75">
      <c r="A54" s="101"/>
      <c r="B54" s="284" t="s">
        <v>114</v>
      </c>
      <c r="C54" s="285"/>
      <c r="D54" s="285"/>
      <c r="E54" s="285"/>
      <c r="F54" s="285"/>
      <c r="G54" s="285"/>
      <c r="H54" s="285"/>
      <c r="I54" s="285"/>
      <c r="J54" s="286"/>
      <c r="K54" s="280"/>
      <c r="L54" s="101"/>
      <c r="M54" s="101"/>
      <c r="N54" s="101"/>
      <c r="O54" s="101"/>
      <c r="P54" s="101"/>
    </row>
    <row r="55" spans="1:16" ht="12.75">
      <c r="A55" s="101"/>
      <c r="B55" s="287"/>
      <c r="C55" s="288"/>
      <c r="D55" s="288"/>
      <c r="E55" s="288"/>
      <c r="F55" s="288"/>
      <c r="G55" s="288"/>
      <c r="H55" s="288"/>
      <c r="I55" s="288"/>
      <c r="J55" s="289"/>
      <c r="K55" s="101"/>
      <c r="L55" s="101"/>
      <c r="M55" s="101"/>
      <c r="N55" s="101"/>
      <c r="O55" s="101"/>
      <c r="P55" s="101"/>
    </row>
    <row r="56" spans="1:16" ht="12.75">
      <c r="A56" s="101"/>
      <c r="B56" s="287"/>
      <c r="C56" s="288"/>
      <c r="D56" s="288"/>
      <c r="E56" s="288"/>
      <c r="F56" s="288"/>
      <c r="G56" s="288"/>
      <c r="H56" s="288"/>
      <c r="I56" s="288"/>
      <c r="J56" s="289"/>
      <c r="K56" s="101"/>
      <c r="L56" s="101"/>
      <c r="M56" s="101"/>
      <c r="N56" s="101"/>
      <c r="O56" s="101"/>
      <c r="P56" s="101"/>
    </row>
    <row r="57" spans="1:16" ht="13.5" thickBot="1">
      <c r="A57" s="101"/>
      <c r="B57" s="290"/>
      <c r="C57" s="291"/>
      <c r="D57" s="291"/>
      <c r="E57" s="291"/>
      <c r="F57" s="291"/>
      <c r="G57" s="291"/>
      <c r="H57" s="291"/>
      <c r="I57" s="291"/>
      <c r="J57" s="292"/>
      <c r="K57" s="101"/>
      <c r="L57" s="101"/>
      <c r="M57" s="101"/>
      <c r="N57" s="101"/>
      <c r="O57" s="101"/>
      <c r="P57" s="101"/>
    </row>
    <row r="58" spans="1:16" ht="12.75">
      <c r="A58" s="101"/>
      <c r="B58" s="287"/>
      <c r="C58" s="288"/>
      <c r="D58" s="288"/>
      <c r="E58" s="288"/>
      <c r="F58" s="288"/>
      <c r="G58" s="288"/>
      <c r="H58" s="288"/>
      <c r="I58" s="288"/>
      <c r="J58" s="289"/>
      <c r="K58" s="101"/>
      <c r="L58" s="101"/>
      <c r="M58" s="101"/>
      <c r="N58" s="101"/>
      <c r="O58" s="101"/>
      <c r="P58" s="101"/>
    </row>
    <row r="59" spans="1:16" ht="12.75">
      <c r="A59" s="101"/>
      <c r="B59" s="287"/>
      <c r="C59" s="288"/>
      <c r="D59" s="288"/>
      <c r="E59" s="288"/>
      <c r="F59" s="288"/>
      <c r="G59" s="288"/>
      <c r="H59" s="288"/>
      <c r="I59" s="288"/>
      <c r="J59" s="289"/>
      <c r="K59" s="101"/>
      <c r="L59" s="101"/>
      <c r="M59" s="101"/>
      <c r="N59" s="101"/>
      <c r="O59" s="101"/>
      <c r="P59" s="101"/>
    </row>
    <row r="60" spans="1:16" ht="12.75">
      <c r="A60" s="101"/>
      <c r="B60" s="287"/>
      <c r="C60" s="288"/>
      <c r="D60" s="288"/>
      <c r="E60" s="288"/>
      <c r="F60" s="288"/>
      <c r="G60" s="288"/>
      <c r="H60" s="288"/>
      <c r="I60" s="288"/>
      <c r="J60" s="289"/>
      <c r="K60" s="101"/>
      <c r="L60" s="101"/>
      <c r="M60" s="101"/>
      <c r="N60" s="101"/>
      <c r="O60" s="101"/>
      <c r="P60" s="101"/>
    </row>
    <row r="61" spans="1:16" ht="12.75">
      <c r="A61" s="101"/>
      <c r="B61" s="293"/>
      <c r="C61" s="181"/>
      <c r="D61" s="181"/>
      <c r="E61" s="181"/>
      <c r="F61" s="181"/>
      <c r="G61" s="181"/>
      <c r="H61" s="181"/>
      <c r="I61" s="181"/>
      <c r="J61" s="294"/>
      <c r="K61" s="101"/>
      <c r="L61" s="101"/>
      <c r="M61" s="101"/>
      <c r="N61" s="101"/>
      <c r="O61" s="101"/>
      <c r="P61" s="101"/>
    </row>
    <row r="62" spans="1:16" ht="12.75">
      <c r="A62" s="101"/>
      <c r="B62" s="293"/>
      <c r="C62" s="181"/>
      <c r="D62" s="181"/>
      <c r="E62" s="181"/>
      <c r="F62" s="266"/>
      <c r="G62" s="266"/>
      <c r="H62" s="266"/>
      <c r="I62" s="295"/>
      <c r="J62" s="296"/>
      <c r="K62" s="101"/>
      <c r="L62" s="101"/>
      <c r="M62" s="101"/>
      <c r="N62" s="101"/>
      <c r="O62" s="101"/>
      <c r="P62" s="101"/>
    </row>
    <row r="63" spans="1:16" ht="12.75">
      <c r="A63" s="101"/>
      <c r="B63" s="297"/>
      <c r="C63" s="181"/>
      <c r="D63" s="181"/>
      <c r="E63" s="298"/>
      <c r="F63" s="266"/>
      <c r="G63" s="266"/>
      <c r="H63" s="266"/>
      <c r="I63" s="298" t="s">
        <v>115</v>
      </c>
      <c r="J63" s="294"/>
      <c r="K63" s="101"/>
      <c r="L63" s="101"/>
      <c r="M63" s="101"/>
      <c r="N63" s="101"/>
      <c r="O63" s="101"/>
      <c r="P63" s="101"/>
    </row>
    <row r="64" spans="1:16" ht="12.75">
      <c r="A64" s="101"/>
      <c r="B64" s="264" t="s">
        <v>116</v>
      </c>
      <c r="C64" s="181"/>
      <c r="D64" s="181"/>
      <c r="E64" s="181"/>
      <c r="F64" s="181"/>
      <c r="G64" s="181"/>
      <c r="H64" s="181"/>
      <c r="I64" s="298" t="s">
        <v>117</v>
      </c>
      <c r="J64" s="294"/>
      <c r="K64" s="101"/>
      <c r="L64" s="101"/>
      <c r="M64" s="101"/>
      <c r="N64" s="101"/>
      <c r="O64" s="101"/>
      <c r="P64" s="101"/>
    </row>
    <row r="65" spans="1:16" ht="12.75">
      <c r="A65" s="101"/>
      <c r="B65" s="264" t="s">
        <v>118</v>
      </c>
      <c r="C65" s="181"/>
      <c r="D65" s="181"/>
      <c r="E65" s="181"/>
      <c r="F65" s="181"/>
      <c r="G65" s="181"/>
      <c r="H65" s="181"/>
      <c r="I65" s="298"/>
      <c r="J65" s="294"/>
      <c r="K65" s="101"/>
      <c r="L65" s="101"/>
      <c r="M65" s="101"/>
      <c r="N65" s="101"/>
      <c r="O65" s="101"/>
      <c r="P65" s="101"/>
    </row>
    <row r="66" spans="1:16" ht="12.75">
      <c r="A66" s="101"/>
      <c r="B66" s="293"/>
      <c r="C66" s="181"/>
      <c r="D66" s="205"/>
      <c r="E66" s="181"/>
      <c r="F66" s="181"/>
      <c r="G66" s="181"/>
      <c r="H66" s="181"/>
      <c r="I66" s="181"/>
      <c r="J66" s="294"/>
      <c r="K66" s="101"/>
      <c r="L66" s="101"/>
      <c r="M66" s="101"/>
      <c r="N66" s="101"/>
      <c r="O66" s="101"/>
      <c r="P66" s="101"/>
    </row>
    <row r="67" spans="1:16" ht="13.5" thickBot="1">
      <c r="A67" s="101"/>
      <c r="B67" s="299"/>
      <c r="C67" s="300"/>
      <c r="D67" s="301"/>
      <c r="E67" s="302"/>
      <c r="F67" s="300"/>
      <c r="G67" s="303"/>
      <c r="H67" s="304"/>
      <c r="I67" s="300"/>
      <c r="J67" s="305"/>
      <c r="K67" s="101"/>
      <c r="L67" s="101"/>
      <c r="M67" s="101"/>
      <c r="N67" s="101"/>
      <c r="O67" s="101"/>
      <c r="P67" s="101"/>
    </row>
  </sheetData>
  <sheetProtection/>
  <mergeCells count="44">
    <mergeCell ref="B44:I44"/>
    <mergeCell ref="B47:J47"/>
    <mergeCell ref="B48:J49"/>
    <mergeCell ref="B50:J53"/>
    <mergeCell ref="B54:J57"/>
    <mergeCell ref="B58:J60"/>
    <mergeCell ref="E25:I25"/>
    <mergeCell ref="E26:I26"/>
    <mergeCell ref="E27:I27"/>
    <mergeCell ref="B31:J31"/>
    <mergeCell ref="B39:I39"/>
    <mergeCell ref="B40:J40"/>
    <mergeCell ref="B19:C19"/>
    <mergeCell ref="E19:J19"/>
    <mergeCell ref="E20:I20"/>
    <mergeCell ref="E21:I21"/>
    <mergeCell ref="E22:I22"/>
    <mergeCell ref="B24:C24"/>
    <mergeCell ref="E24:J24"/>
    <mergeCell ref="C14:D14"/>
    <mergeCell ref="F14:I14"/>
    <mergeCell ref="C15:D15"/>
    <mergeCell ref="F15:I15"/>
    <mergeCell ref="C16:D16"/>
    <mergeCell ref="B17:J18"/>
    <mergeCell ref="C7:J7"/>
    <mergeCell ref="C8:J8"/>
    <mergeCell ref="C9:J9"/>
    <mergeCell ref="C10:J10"/>
    <mergeCell ref="B11:J11"/>
    <mergeCell ref="B12:D12"/>
    <mergeCell ref="E12:E16"/>
    <mergeCell ref="F12:J12"/>
    <mergeCell ref="C13:D13"/>
    <mergeCell ref="F13:I13"/>
    <mergeCell ref="L3:P3"/>
    <mergeCell ref="B4:J4"/>
    <mergeCell ref="L4:L6"/>
    <mergeCell ref="M4:M6"/>
    <mergeCell ref="N4:N6"/>
    <mergeCell ref="O4:O6"/>
    <mergeCell ref="P4:P6"/>
    <mergeCell ref="B5:J5"/>
    <mergeCell ref="B6:J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1:W67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10.140625" style="0" customWidth="1"/>
    <col min="5" max="5" width="8.7109375" style="0" customWidth="1"/>
    <col min="6" max="6" width="9.8515625" style="0" customWidth="1"/>
    <col min="7" max="7" width="8.7109375" style="0" customWidth="1"/>
    <col min="8" max="9" width="7.57421875" style="0" customWidth="1"/>
    <col min="10" max="10" width="10.7109375" style="0" customWidth="1"/>
    <col min="11" max="11" width="11.57421875" style="0" customWidth="1"/>
    <col min="12" max="12" width="1.28515625" style="0" customWidth="1"/>
    <col min="13" max="13" width="3.28125" style="0" customWidth="1"/>
    <col min="14" max="20" width="7.57421875" style="0" customWidth="1"/>
    <col min="21" max="21" width="8.7109375" style="0" customWidth="1"/>
    <col min="22" max="24" width="7.57421875" style="0" customWidth="1"/>
  </cols>
  <sheetData>
    <row r="1" spans="3:23" ht="18.75" thickBot="1">
      <c r="C1" s="90" t="s">
        <v>40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</row>
    <row r="2" spans="3:23" ht="18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3:23" ht="13.5" customHeight="1" thickBot="1">
      <c r="C3" s="11"/>
      <c r="D3" s="23" t="s">
        <v>24</v>
      </c>
      <c r="E3" s="4"/>
      <c r="F3" s="4"/>
      <c r="G3" s="4"/>
      <c r="H3" s="4"/>
      <c r="I3" s="4"/>
      <c r="J3" s="4"/>
      <c r="K3" s="4"/>
      <c r="L3" s="4"/>
      <c r="M3" s="4"/>
      <c r="N3" s="4"/>
      <c r="O3" s="24"/>
      <c r="P3" s="24"/>
      <c r="Q3" s="24"/>
      <c r="R3" s="11"/>
      <c r="S3" s="11"/>
      <c r="T3" s="11"/>
      <c r="U3" s="11"/>
      <c r="V3" s="11"/>
      <c r="W3" s="11"/>
    </row>
    <row r="4" spans="4:19" ht="13.5" thickBot="1">
      <c r="D4" s="13" t="s">
        <v>15</v>
      </c>
      <c r="M4" s="4"/>
      <c r="P4" s="81" t="s">
        <v>3</v>
      </c>
      <c r="Q4" s="82"/>
      <c r="R4" s="82"/>
      <c r="S4" s="83"/>
    </row>
    <row r="5" spans="3:21" ht="16.5" customHeight="1" thickBot="1">
      <c r="C5" s="5"/>
      <c r="D5" s="56" t="s">
        <v>39</v>
      </c>
      <c r="E5" s="57"/>
      <c r="F5" s="57"/>
      <c r="G5" s="57"/>
      <c r="H5" s="57"/>
      <c r="I5" s="57"/>
      <c r="J5" s="57"/>
      <c r="K5" s="57"/>
      <c r="L5" s="58"/>
      <c r="N5" s="72" t="s">
        <v>23</v>
      </c>
      <c r="O5" s="73"/>
      <c r="P5" s="73"/>
      <c r="Q5" s="73"/>
      <c r="R5" s="73"/>
      <c r="S5" s="73"/>
      <c r="T5" s="73"/>
      <c r="U5" s="74"/>
    </row>
    <row r="6" spans="4:21" ht="13.5" thickBot="1">
      <c r="D6" s="59"/>
      <c r="E6" s="60"/>
      <c r="F6" s="61"/>
      <c r="G6" s="1" t="s">
        <v>1</v>
      </c>
      <c r="H6" s="1" t="s">
        <v>0</v>
      </c>
      <c r="I6" s="1" t="s">
        <v>2</v>
      </c>
      <c r="J6" s="62" t="s">
        <v>9</v>
      </c>
      <c r="K6" s="63"/>
      <c r="L6" s="64"/>
      <c r="N6" s="75"/>
      <c r="O6" s="76"/>
      <c r="P6" s="76"/>
      <c r="Q6" s="76"/>
      <c r="R6" s="76"/>
      <c r="S6" s="76"/>
      <c r="T6" s="76"/>
      <c r="U6" s="77"/>
    </row>
    <row r="7" spans="4:21" ht="13.5" thickBot="1">
      <c r="D7" s="65" t="s">
        <v>4</v>
      </c>
      <c r="E7" s="66"/>
      <c r="F7" s="67"/>
      <c r="G7" s="2"/>
      <c r="H7" s="2"/>
      <c r="I7" s="2"/>
      <c r="J7" s="7" t="s">
        <v>8</v>
      </c>
      <c r="K7" s="68" t="s">
        <v>10</v>
      </c>
      <c r="L7" s="93"/>
      <c r="N7" s="75"/>
      <c r="O7" s="76"/>
      <c r="P7" s="76"/>
      <c r="Q7" s="76"/>
      <c r="R7" s="76"/>
      <c r="S7" s="76"/>
      <c r="T7" s="76"/>
      <c r="U7" s="77"/>
    </row>
    <row r="8" spans="4:21" ht="13.5" thickBot="1">
      <c r="D8" s="65" t="s">
        <v>5</v>
      </c>
      <c r="E8" s="66"/>
      <c r="F8" s="67"/>
      <c r="G8" s="3"/>
      <c r="H8" s="2"/>
      <c r="I8" s="3"/>
      <c r="J8" s="9">
        <f>(G7-G8)*360+(H7-H8)*30+(I7-I8+1)</f>
        <v>1</v>
      </c>
      <c r="K8" s="8">
        <f>J8/360</f>
        <v>0.002777777777777778</v>
      </c>
      <c r="L8" s="6"/>
      <c r="N8" s="78"/>
      <c r="O8" s="79"/>
      <c r="P8" s="79"/>
      <c r="Q8" s="79"/>
      <c r="R8" s="79"/>
      <c r="S8" s="79"/>
      <c r="T8" s="79"/>
      <c r="U8" s="80"/>
    </row>
    <row r="9" spans="4:12" ht="13.5" thickBot="1">
      <c r="D9" s="29" t="s">
        <v>29</v>
      </c>
      <c r="E9" s="30"/>
      <c r="F9" s="31"/>
      <c r="G9" s="32"/>
      <c r="H9" s="33"/>
      <c r="I9" s="33"/>
      <c r="J9" s="33"/>
      <c r="K9" s="33"/>
      <c r="L9" s="34"/>
    </row>
    <row r="10" spans="4:12" ht="13.5" thickBot="1">
      <c r="D10" s="41" t="s">
        <v>6</v>
      </c>
      <c r="E10" s="42"/>
      <c r="F10" s="43"/>
      <c r="G10" s="19"/>
      <c r="H10" s="45">
        <f>G9/30</f>
        <v>0</v>
      </c>
      <c r="I10" s="45"/>
      <c r="J10" s="45"/>
      <c r="K10" s="45"/>
      <c r="L10" s="46"/>
    </row>
    <row r="11" spans="4:21" ht="13.5" thickBot="1">
      <c r="D11" s="41" t="s">
        <v>7</v>
      </c>
      <c r="E11" s="42"/>
      <c r="F11" s="43"/>
      <c r="G11" s="20"/>
      <c r="H11" s="88">
        <f>G9</f>
        <v>0</v>
      </c>
      <c r="I11" s="94"/>
      <c r="J11" s="94"/>
      <c r="K11" s="94"/>
      <c r="L11" s="95"/>
      <c r="N11" s="84" t="s">
        <v>13</v>
      </c>
      <c r="O11" s="85"/>
      <c r="P11" s="85"/>
      <c r="Q11" s="85"/>
      <c r="R11" s="85"/>
      <c r="S11" s="85"/>
      <c r="T11" s="85"/>
      <c r="U11" s="86"/>
    </row>
    <row r="12" spans="4:21" ht="13.5" thickBot="1">
      <c r="D12" s="41" t="s">
        <v>11</v>
      </c>
      <c r="E12" s="42"/>
      <c r="F12" s="43"/>
      <c r="G12" s="22">
        <f>K8-1</f>
        <v>-0.9972222222222222</v>
      </c>
      <c r="H12" s="96">
        <f>G12*20*H10</f>
        <v>0</v>
      </c>
      <c r="I12" s="96"/>
      <c r="J12" s="96"/>
      <c r="K12" s="96"/>
      <c r="L12" s="97"/>
      <c r="N12" s="26" t="s">
        <v>14</v>
      </c>
      <c r="O12" s="27"/>
      <c r="P12" s="27"/>
      <c r="Q12" s="27"/>
      <c r="R12" s="27"/>
      <c r="S12" s="27"/>
      <c r="T12" s="27"/>
      <c r="U12" s="28"/>
    </row>
    <row r="13" spans="4:12" ht="13.5" thickBot="1">
      <c r="D13" s="35" t="s">
        <v>12</v>
      </c>
      <c r="E13" s="36"/>
      <c r="F13" s="37"/>
      <c r="G13" s="21"/>
      <c r="H13" s="39">
        <f>H11+H12</f>
        <v>0</v>
      </c>
      <c r="I13" s="39"/>
      <c r="J13" s="39"/>
      <c r="K13" s="39"/>
      <c r="L13" s="40"/>
    </row>
    <row r="17" spans="4:15" ht="12.75">
      <c r="D17" s="23" t="s">
        <v>27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24"/>
    </row>
    <row r="18" ht="13.5" thickBot="1">
      <c r="D18" s="13" t="s">
        <v>15</v>
      </c>
    </row>
    <row r="19" spans="4:12" ht="16.5" thickBot="1">
      <c r="D19" s="56" t="s">
        <v>39</v>
      </c>
      <c r="E19" s="57"/>
      <c r="F19" s="57"/>
      <c r="G19" s="57"/>
      <c r="H19" s="57"/>
      <c r="I19" s="57"/>
      <c r="J19" s="57"/>
      <c r="K19" s="57"/>
      <c r="L19" s="58"/>
    </row>
    <row r="20" spans="4:12" ht="13.5" thickBot="1">
      <c r="D20" s="59"/>
      <c r="E20" s="60"/>
      <c r="F20" s="61"/>
      <c r="G20" s="1" t="s">
        <v>1</v>
      </c>
      <c r="H20" s="1" t="s">
        <v>0</v>
      </c>
      <c r="I20" s="1" t="s">
        <v>2</v>
      </c>
      <c r="J20" s="62" t="s">
        <v>9</v>
      </c>
      <c r="K20" s="63"/>
      <c r="L20" s="64"/>
    </row>
    <row r="21" spans="4:12" ht="13.5" thickBot="1">
      <c r="D21" s="65" t="s">
        <v>4</v>
      </c>
      <c r="E21" s="66"/>
      <c r="F21" s="67"/>
      <c r="G21" s="2"/>
      <c r="H21" s="2"/>
      <c r="I21" s="2"/>
      <c r="J21" s="68" t="s">
        <v>8</v>
      </c>
      <c r="K21" s="69"/>
      <c r="L21" s="25"/>
    </row>
    <row r="22" spans="4:12" ht="13.5" thickBot="1">
      <c r="D22" s="65" t="s">
        <v>5</v>
      </c>
      <c r="E22" s="66"/>
      <c r="F22" s="67"/>
      <c r="G22" s="3"/>
      <c r="H22" s="2"/>
      <c r="I22" s="3"/>
      <c r="J22" s="70">
        <f>(G21-G22)*360+(H21-H22)*30+(I21-I22+1)</f>
        <v>1</v>
      </c>
      <c r="K22" s="71"/>
      <c r="L22" s="6"/>
    </row>
    <row r="23" spans="4:12" ht="13.5" thickBot="1">
      <c r="D23" s="29" t="s">
        <v>29</v>
      </c>
      <c r="E23" s="30"/>
      <c r="F23" s="31"/>
      <c r="G23" s="32"/>
      <c r="H23" s="33"/>
      <c r="I23" s="33"/>
      <c r="J23" s="33"/>
      <c r="K23" s="33"/>
      <c r="L23" s="34"/>
    </row>
    <row r="24" spans="4:12" ht="13.5" thickBot="1">
      <c r="D24" s="41" t="s">
        <v>6</v>
      </c>
      <c r="E24" s="42"/>
      <c r="F24" s="43"/>
      <c r="G24" s="44">
        <f>G23/30</f>
        <v>0</v>
      </c>
      <c r="H24" s="45"/>
      <c r="I24" s="45"/>
      <c r="J24" s="45"/>
      <c r="K24" s="45"/>
      <c r="L24" s="46"/>
    </row>
    <row r="25" spans="4:21" ht="13.5" thickBot="1">
      <c r="D25" s="41" t="s">
        <v>31</v>
      </c>
      <c r="E25" s="42"/>
      <c r="F25" s="43"/>
      <c r="G25" s="87">
        <f>G23/360*J22</f>
        <v>0</v>
      </c>
      <c r="H25" s="88"/>
      <c r="I25" s="88"/>
      <c r="J25" s="88"/>
      <c r="K25" s="88"/>
      <c r="L25" s="89"/>
      <c r="N25" s="26" t="s">
        <v>32</v>
      </c>
      <c r="O25" s="27"/>
      <c r="P25" s="27"/>
      <c r="Q25" s="27"/>
      <c r="R25" s="27"/>
      <c r="S25" s="27"/>
      <c r="T25" s="27"/>
      <c r="U25" s="28"/>
    </row>
    <row r="26" spans="4:12" ht="13.5" thickBot="1">
      <c r="D26" s="35" t="s">
        <v>30</v>
      </c>
      <c r="E26" s="36"/>
      <c r="F26" s="37"/>
      <c r="G26" s="38">
        <f>G25</f>
        <v>0</v>
      </c>
      <c r="H26" s="39"/>
      <c r="I26" s="39"/>
      <c r="J26" s="39"/>
      <c r="K26" s="39"/>
      <c r="L26" s="40"/>
    </row>
    <row r="28" spans="4:21" ht="18">
      <c r="D28" s="23" t="s">
        <v>25</v>
      </c>
      <c r="E28" s="12"/>
      <c r="F28" s="12"/>
      <c r="G28" s="12"/>
      <c r="H28" s="12"/>
      <c r="I28" s="12"/>
      <c r="J28" s="12"/>
      <c r="K28" s="12"/>
      <c r="O28" s="11"/>
      <c r="P28" s="11"/>
      <c r="Q28" s="11"/>
      <c r="R28" s="11"/>
      <c r="S28" s="11"/>
      <c r="T28" s="11"/>
      <c r="U28" s="11"/>
    </row>
    <row r="29" spans="4:13" ht="13.5" thickBot="1">
      <c r="D29" s="13"/>
      <c r="M29" s="4"/>
    </row>
    <row r="30" spans="4:12" ht="16.5" thickBot="1">
      <c r="D30" s="56" t="s">
        <v>39</v>
      </c>
      <c r="E30" s="57"/>
      <c r="F30" s="57"/>
      <c r="G30" s="57"/>
      <c r="H30" s="57"/>
      <c r="I30" s="57"/>
      <c r="J30" s="57"/>
      <c r="K30" s="57"/>
      <c r="L30" s="58"/>
    </row>
    <row r="31" spans="4:12" ht="13.5" thickBot="1">
      <c r="D31" s="59"/>
      <c r="E31" s="60"/>
      <c r="F31" s="61"/>
      <c r="G31" s="1" t="s">
        <v>1</v>
      </c>
      <c r="H31" s="1" t="s">
        <v>0</v>
      </c>
      <c r="I31" s="1" t="s">
        <v>2</v>
      </c>
      <c r="J31" s="62" t="s">
        <v>9</v>
      </c>
      <c r="K31" s="63"/>
      <c r="L31" s="64"/>
    </row>
    <row r="32" spans="4:12" ht="13.5" thickBot="1">
      <c r="D32" s="65" t="s">
        <v>4</v>
      </c>
      <c r="E32" s="66"/>
      <c r="F32" s="67"/>
      <c r="G32" s="2"/>
      <c r="H32" s="2"/>
      <c r="I32" s="2"/>
      <c r="J32" s="7" t="s">
        <v>8</v>
      </c>
      <c r="K32" s="68" t="s">
        <v>10</v>
      </c>
      <c r="L32" s="93"/>
    </row>
    <row r="33" spans="4:12" ht="13.5" thickBot="1">
      <c r="D33" s="65" t="s">
        <v>5</v>
      </c>
      <c r="E33" s="66"/>
      <c r="F33" s="67"/>
      <c r="G33" s="3"/>
      <c r="H33" s="2"/>
      <c r="I33" s="3"/>
      <c r="J33" s="9">
        <f>(G32-G33)*360+(H32-H33)*30+(I32-I33+1)</f>
        <v>1</v>
      </c>
      <c r="K33" s="8">
        <f>J33/360</f>
        <v>0.002777777777777778</v>
      </c>
      <c r="L33" s="6"/>
    </row>
    <row r="34" spans="4:12" ht="13.5" thickBot="1">
      <c r="D34" s="29" t="s">
        <v>29</v>
      </c>
      <c r="E34" s="30"/>
      <c r="F34" s="31"/>
      <c r="G34" s="32"/>
      <c r="H34" s="33"/>
      <c r="I34" s="33"/>
      <c r="J34" s="33"/>
      <c r="K34" s="33"/>
      <c r="L34" s="34"/>
    </row>
    <row r="35" spans="4:12" ht="13.5" thickBot="1">
      <c r="D35" s="41" t="s">
        <v>6</v>
      </c>
      <c r="E35" s="42"/>
      <c r="F35" s="43"/>
      <c r="G35" s="19"/>
      <c r="H35" s="45">
        <f>G34/30</f>
        <v>0</v>
      </c>
      <c r="I35" s="45"/>
      <c r="J35" s="45"/>
      <c r="K35" s="45"/>
      <c r="L35" s="46"/>
    </row>
    <row r="36" spans="4:21" ht="13.5" thickBot="1">
      <c r="D36" s="41" t="s">
        <v>7</v>
      </c>
      <c r="E36" s="42"/>
      <c r="F36" s="43"/>
      <c r="G36" s="20"/>
      <c r="H36" s="88">
        <f>H35*20</f>
        <v>0</v>
      </c>
      <c r="I36" s="94"/>
      <c r="J36" s="94"/>
      <c r="K36" s="94"/>
      <c r="L36" s="95"/>
      <c r="N36" s="84" t="s">
        <v>16</v>
      </c>
      <c r="O36" s="85"/>
      <c r="P36" s="85"/>
      <c r="Q36" s="85"/>
      <c r="R36" s="85"/>
      <c r="S36" s="85"/>
      <c r="T36" s="85"/>
      <c r="U36" s="86"/>
    </row>
    <row r="37" spans="4:21" ht="13.5" thickBot="1">
      <c r="D37" s="41" t="s">
        <v>11</v>
      </c>
      <c r="E37" s="42"/>
      <c r="F37" s="43"/>
      <c r="G37" s="22">
        <f>K33-1</f>
        <v>-0.9972222222222222</v>
      </c>
      <c r="H37" s="96">
        <f>G37*15*H35</f>
        <v>0</v>
      </c>
      <c r="I37" s="96"/>
      <c r="J37" s="96"/>
      <c r="K37" s="96"/>
      <c r="L37" s="97"/>
      <c r="N37" s="26" t="s">
        <v>17</v>
      </c>
      <c r="O37" s="27"/>
      <c r="P37" s="27"/>
      <c r="Q37" s="27"/>
      <c r="R37" s="27"/>
      <c r="S37" s="27"/>
      <c r="T37" s="27"/>
      <c r="U37" s="28"/>
    </row>
    <row r="38" spans="4:12" ht="13.5" thickBot="1">
      <c r="D38" s="35" t="s">
        <v>30</v>
      </c>
      <c r="E38" s="36"/>
      <c r="F38" s="37"/>
      <c r="G38" s="21"/>
      <c r="H38" s="39">
        <f>H36+H37</f>
        <v>0</v>
      </c>
      <c r="I38" s="39"/>
      <c r="J38" s="39"/>
      <c r="K38" s="39"/>
      <c r="L38" s="40"/>
    </row>
    <row r="41" spans="4:15" ht="12.75">
      <c r="D41" s="23" t="s">
        <v>28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24"/>
    </row>
    <row r="42" ht="13.5" thickBot="1">
      <c r="D42" s="13" t="s">
        <v>15</v>
      </c>
    </row>
    <row r="43" spans="4:12" ht="16.5" thickBot="1">
      <c r="D43" s="56" t="s">
        <v>39</v>
      </c>
      <c r="E43" s="57"/>
      <c r="F43" s="57"/>
      <c r="G43" s="57"/>
      <c r="H43" s="57"/>
      <c r="I43" s="57"/>
      <c r="J43" s="57"/>
      <c r="K43" s="57"/>
      <c r="L43" s="58"/>
    </row>
    <row r="44" spans="4:12" ht="13.5" thickBot="1">
      <c r="D44" s="59"/>
      <c r="E44" s="60"/>
      <c r="F44" s="61"/>
      <c r="G44" s="1" t="s">
        <v>1</v>
      </c>
      <c r="H44" s="1" t="s">
        <v>0</v>
      </c>
      <c r="I44" s="1" t="s">
        <v>2</v>
      </c>
      <c r="J44" s="62" t="s">
        <v>9</v>
      </c>
      <c r="K44" s="63"/>
      <c r="L44" s="64"/>
    </row>
    <row r="45" spans="4:12" ht="13.5" thickBot="1">
      <c r="D45" s="65" t="s">
        <v>4</v>
      </c>
      <c r="E45" s="66"/>
      <c r="F45" s="67"/>
      <c r="G45" s="2"/>
      <c r="H45" s="2"/>
      <c r="I45" s="2"/>
      <c r="J45" s="68" t="s">
        <v>8</v>
      </c>
      <c r="K45" s="69"/>
      <c r="L45" s="25"/>
    </row>
    <row r="46" spans="4:12" ht="13.5" thickBot="1">
      <c r="D46" s="65" t="s">
        <v>5</v>
      </c>
      <c r="E46" s="66"/>
      <c r="F46" s="67"/>
      <c r="G46" s="3"/>
      <c r="H46" s="2"/>
      <c r="I46" s="3"/>
      <c r="J46" s="70">
        <f>(G45-G46)*360+(H45-H46)*30+(I45-I46+1)</f>
        <v>1</v>
      </c>
      <c r="K46" s="71"/>
      <c r="L46" s="6"/>
    </row>
    <row r="47" spans="4:12" ht="13.5" thickBot="1">
      <c r="D47" s="29" t="s">
        <v>29</v>
      </c>
      <c r="E47" s="30"/>
      <c r="F47" s="31"/>
      <c r="G47" s="32"/>
      <c r="H47" s="33"/>
      <c r="I47" s="33"/>
      <c r="J47" s="33"/>
      <c r="K47" s="33"/>
      <c r="L47" s="34"/>
    </row>
    <row r="48" spans="4:12" ht="13.5" thickBot="1">
      <c r="D48" s="41" t="s">
        <v>6</v>
      </c>
      <c r="E48" s="42"/>
      <c r="F48" s="43"/>
      <c r="G48" s="44">
        <f>G47/30</f>
        <v>0</v>
      </c>
      <c r="H48" s="45"/>
      <c r="I48" s="45"/>
      <c r="J48" s="45"/>
      <c r="K48" s="45"/>
      <c r="L48" s="46"/>
    </row>
    <row r="49" spans="4:12" ht="13.5" thickBot="1">
      <c r="D49" s="41" t="s">
        <v>26</v>
      </c>
      <c r="E49" s="42"/>
      <c r="F49" s="43"/>
      <c r="G49" s="70">
        <f>20*J46/360</f>
        <v>0.05555555555555555</v>
      </c>
      <c r="H49" s="71"/>
      <c r="I49" s="71"/>
      <c r="J49" s="71"/>
      <c r="K49" s="71"/>
      <c r="L49" s="98"/>
    </row>
    <row r="50" spans="4:21" ht="13.5" thickBot="1">
      <c r="D50" s="35" t="s">
        <v>30</v>
      </c>
      <c r="E50" s="36"/>
      <c r="F50" s="37"/>
      <c r="G50" s="38">
        <f>G49*G48</f>
        <v>0</v>
      </c>
      <c r="H50" s="39"/>
      <c r="I50" s="39"/>
      <c r="J50" s="39"/>
      <c r="K50" s="39"/>
      <c r="L50" s="40"/>
      <c r="N50" s="26" t="s">
        <v>33</v>
      </c>
      <c r="O50" s="27"/>
      <c r="P50" s="27"/>
      <c r="Q50" s="27"/>
      <c r="R50" s="27"/>
      <c r="S50" s="27"/>
      <c r="T50" s="27"/>
      <c r="U50" s="28"/>
    </row>
    <row r="51" spans="4:21" ht="18">
      <c r="D51" s="14" t="s">
        <v>18</v>
      </c>
      <c r="E51" s="12"/>
      <c r="F51" s="12"/>
      <c r="G51" s="12"/>
      <c r="H51" s="12"/>
      <c r="I51" s="12"/>
      <c r="J51" s="12"/>
      <c r="K51" s="12"/>
      <c r="O51" s="11"/>
      <c r="P51" s="11"/>
      <c r="Q51" s="11"/>
      <c r="R51" s="11"/>
      <c r="S51" s="11"/>
      <c r="T51" s="11"/>
      <c r="U51" s="11"/>
    </row>
    <row r="52" spans="4:13" ht="13.5" thickBot="1">
      <c r="D52" s="13"/>
      <c r="M52" s="4"/>
    </row>
    <row r="53" spans="4:12" ht="16.5" customHeight="1" thickBot="1">
      <c r="D53" s="56" t="s">
        <v>39</v>
      </c>
      <c r="E53" s="57"/>
      <c r="F53" s="57"/>
      <c r="G53" s="57"/>
      <c r="H53" s="57"/>
      <c r="I53" s="57"/>
      <c r="J53" s="57"/>
      <c r="K53" s="57"/>
      <c r="L53" s="58"/>
    </row>
    <row r="54" spans="4:15" ht="13.5" thickBot="1">
      <c r="D54" s="59"/>
      <c r="E54" s="60"/>
      <c r="F54" s="61"/>
      <c r="G54" s="1" t="s">
        <v>1</v>
      </c>
      <c r="H54" s="1" t="s">
        <v>0</v>
      </c>
      <c r="I54" s="1" t="s">
        <v>2</v>
      </c>
      <c r="J54" s="62" t="s">
        <v>21</v>
      </c>
      <c r="K54" s="63"/>
      <c r="L54" s="64"/>
      <c r="O54" s="18"/>
    </row>
    <row r="55" spans="4:12" ht="13.5" thickBot="1">
      <c r="D55" s="65" t="s">
        <v>19</v>
      </c>
      <c r="E55" s="66"/>
      <c r="F55" s="67"/>
      <c r="G55" s="2"/>
      <c r="H55" s="2"/>
      <c r="I55" s="2"/>
      <c r="J55" s="7" t="s">
        <v>8</v>
      </c>
      <c r="K55" s="68" t="s">
        <v>10</v>
      </c>
      <c r="L55" s="93"/>
    </row>
    <row r="56" spans="4:21" ht="13.5" thickBot="1">
      <c r="D56" s="29" t="s">
        <v>20</v>
      </c>
      <c r="E56" s="30"/>
      <c r="F56" s="30"/>
      <c r="G56" s="3"/>
      <c r="H56" s="15"/>
      <c r="I56" s="3"/>
      <c r="J56" s="16">
        <f>(G55-G56)*360+(H55-H56)*30+(I55-I56)</f>
        <v>0</v>
      </c>
      <c r="K56" s="17">
        <f>J56/360</f>
        <v>0</v>
      </c>
      <c r="L56" s="6"/>
      <c r="N56" s="47" t="s">
        <v>22</v>
      </c>
      <c r="O56" s="48"/>
      <c r="P56" s="48"/>
      <c r="Q56" s="48"/>
      <c r="R56" s="48"/>
      <c r="S56" s="48"/>
      <c r="T56" s="48"/>
      <c r="U56" s="49"/>
    </row>
    <row r="57" spans="4:21" ht="13.5" customHeight="1" thickBot="1">
      <c r="D57" s="29" t="s">
        <v>29</v>
      </c>
      <c r="E57" s="30"/>
      <c r="F57" s="31"/>
      <c r="G57" s="32"/>
      <c r="H57" s="33"/>
      <c r="I57" s="33"/>
      <c r="J57" s="33"/>
      <c r="K57" s="33"/>
      <c r="L57" s="34"/>
      <c r="N57" s="50"/>
      <c r="O57" s="51"/>
      <c r="P57" s="51"/>
      <c r="Q57" s="51"/>
      <c r="R57" s="51"/>
      <c r="S57" s="51"/>
      <c r="T57" s="51"/>
      <c r="U57" s="52"/>
    </row>
    <row r="58" spans="4:21" ht="13.5" customHeight="1" thickBot="1">
      <c r="D58" s="41" t="s">
        <v>6</v>
      </c>
      <c r="E58" s="42"/>
      <c r="F58" s="43"/>
      <c r="G58" s="99">
        <f>G57/30</f>
        <v>0</v>
      </c>
      <c r="H58" s="100"/>
      <c r="I58" s="100"/>
      <c r="J58" s="100"/>
      <c r="K58" s="100"/>
      <c r="L58" s="46"/>
      <c r="N58" s="50"/>
      <c r="O58" s="51"/>
      <c r="P58" s="51"/>
      <c r="Q58" s="51"/>
      <c r="R58" s="51"/>
      <c r="S58" s="51"/>
      <c r="T58" s="51"/>
      <c r="U58" s="52"/>
    </row>
    <row r="59" spans="4:21" ht="13.5" customHeight="1" thickBot="1">
      <c r="D59" s="35" t="s">
        <v>30</v>
      </c>
      <c r="E59" s="36"/>
      <c r="F59" s="37"/>
      <c r="G59" s="38">
        <f>G58*J56</f>
        <v>0</v>
      </c>
      <c r="H59" s="39"/>
      <c r="I59" s="39"/>
      <c r="J59" s="39"/>
      <c r="K59" s="39"/>
      <c r="L59" s="40"/>
      <c r="N59" s="53"/>
      <c r="O59" s="54"/>
      <c r="P59" s="54"/>
      <c r="Q59" s="54"/>
      <c r="R59" s="54"/>
      <c r="S59" s="54"/>
      <c r="T59" s="54"/>
      <c r="U59" s="55"/>
    </row>
    <row r="60" ht="13.5" thickBot="1"/>
    <row r="61" spans="4:12" ht="16.5" thickBot="1">
      <c r="D61" s="56" t="s">
        <v>38</v>
      </c>
      <c r="E61" s="57"/>
      <c r="F61" s="57"/>
      <c r="G61" s="57"/>
      <c r="H61" s="57"/>
      <c r="I61" s="57"/>
      <c r="J61" s="57"/>
      <c r="K61" s="57"/>
      <c r="L61" s="58"/>
    </row>
    <row r="62" spans="4:12" ht="13.5" thickBot="1">
      <c r="D62" s="59"/>
      <c r="E62" s="60"/>
      <c r="F62" s="61"/>
      <c r="G62" s="1" t="s">
        <v>1</v>
      </c>
      <c r="H62" s="1" t="s">
        <v>0</v>
      </c>
      <c r="I62" s="1" t="s">
        <v>2</v>
      </c>
      <c r="J62" s="62" t="s">
        <v>9</v>
      </c>
      <c r="K62" s="63"/>
      <c r="L62" s="64"/>
    </row>
    <row r="63" spans="4:12" ht="13.5" thickBot="1">
      <c r="D63" s="65" t="s">
        <v>35</v>
      </c>
      <c r="E63" s="66"/>
      <c r="F63" s="67"/>
      <c r="G63" s="2"/>
      <c r="H63" s="2"/>
      <c r="I63" s="2"/>
      <c r="J63" s="7" t="s">
        <v>8</v>
      </c>
      <c r="K63" s="68"/>
      <c r="L63" s="93"/>
    </row>
    <row r="64" spans="4:12" ht="13.5" thickBot="1">
      <c r="D64" s="65" t="s">
        <v>36</v>
      </c>
      <c r="E64" s="66"/>
      <c r="F64" s="67"/>
      <c r="G64" s="3"/>
      <c r="H64" s="2"/>
      <c r="I64" s="3"/>
      <c r="J64" s="9">
        <f>(G63-G64)*360+(H63-H64)*30+(I63-I64+1)</f>
        <v>1</v>
      </c>
      <c r="K64" s="8"/>
      <c r="L64" s="6"/>
    </row>
    <row r="65" spans="4:12" ht="13.5" thickBot="1">
      <c r="D65" s="29" t="s">
        <v>29</v>
      </c>
      <c r="E65" s="30"/>
      <c r="F65" s="31"/>
      <c r="G65" s="32"/>
      <c r="H65" s="33"/>
      <c r="I65" s="33"/>
      <c r="J65" s="33"/>
      <c r="K65" s="33"/>
      <c r="L65" s="34"/>
    </row>
    <row r="66" spans="4:12" ht="13.5" thickBot="1">
      <c r="D66" s="41" t="s">
        <v>6</v>
      </c>
      <c r="E66" s="42"/>
      <c r="F66" s="43"/>
      <c r="G66" s="19"/>
      <c r="H66" s="45">
        <f>G65/30</f>
        <v>0</v>
      </c>
      <c r="I66" s="45"/>
      <c r="J66" s="45"/>
      <c r="K66" s="45"/>
      <c r="L66" s="46"/>
    </row>
    <row r="67" spans="4:21" ht="13.5" thickBot="1">
      <c r="D67" s="41" t="s">
        <v>34</v>
      </c>
      <c r="E67" s="42"/>
      <c r="F67" s="43"/>
      <c r="G67" s="20"/>
      <c r="H67" s="88">
        <f>J64*H66</f>
        <v>0</v>
      </c>
      <c r="I67" s="94"/>
      <c r="J67" s="94"/>
      <c r="K67" s="94"/>
      <c r="L67" s="95"/>
      <c r="N67" s="26" t="s">
        <v>37</v>
      </c>
      <c r="O67" s="27"/>
      <c r="P67" s="27"/>
      <c r="Q67" s="27"/>
      <c r="R67" s="27"/>
      <c r="S67" s="27"/>
      <c r="T67" s="27"/>
      <c r="U67" s="28"/>
    </row>
  </sheetData>
  <sheetProtection/>
  <mergeCells count="97">
    <mergeCell ref="D65:F65"/>
    <mergeCell ref="G65:L65"/>
    <mergeCell ref="D66:F66"/>
    <mergeCell ref="H66:L66"/>
    <mergeCell ref="D67:F67"/>
    <mergeCell ref="H67:L67"/>
    <mergeCell ref="D61:L61"/>
    <mergeCell ref="D62:F62"/>
    <mergeCell ref="J62:L62"/>
    <mergeCell ref="D63:F63"/>
    <mergeCell ref="K63:L63"/>
    <mergeCell ref="D64:F64"/>
    <mergeCell ref="G58:L58"/>
    <mergeCell ref="D57:F57"/>
    <mergeCell ref="H10:L10"/>
    <mergeCell ref="H11:L11"/>
    <mergeCell ref="H12:L12"/>
    <mergeCell ref="H13:L13"/>
    <mergeCell ref="H35:L35"/>
    <mergeCell ref="H38:L38"/>
    <mergeCell ref="J20:L20"/>
    <mergeCell ref="D21:F21"/>
    <mergeCell ref="N37:U37"/>
    <mergeCell ref="D53:L53"/>
    <mergeCell ref="D54:F54"/>
    <mergeCell ref="J54:L54"/>
    <mergeCell ref="D59:F59"/>
    <mergeCell ref="G59:L59"/>
    <mergeCell ref="D49:F49"/>
    <mergeCell ref="G49:L49"/>
    <mergeCell ref="D56:F56"/>
    <mergeCell ref="G57:L57"/>
    <mergeCell ref="D55:F55"/>
    <mergeCell ref="K55:L55"/>
    <mergeCell ref="D9:F9"/>
    <mergeCell ref="K32:L32"/>
    <mergeCell ref="D32:F32"/>
    <mergeCell ref="H36:L36"/>
    <mergeCell ref="H37:L37"/>
    <mergeCell ref="D23:F23"/>
    <mergeCell ref="N12:U12"/>
    <mergeCell ref="J6:L6"/>
    <mergeCell ref="D6:F6"/>
    <mergeCell ref="D7:F7"/>
    <mergeCell ref="D8:F8"/>
    <mergeCell ref="J31:L31"/>
    <mergeCell ref="D30:L30"/>
    <mergeCell ref="G34:L34"/>
    <mergeCell ref="D35:F35"/>
    <mergeCell ref="D37:F37"/>
    <mergeCell ref="C1:W1"/>
    <mergeCell ref="D5:L5"/>
    <mergeCell ref="D10:F10"/>
    <mergeCell ref="D11:F11"/>
    <mergeCell ref="D13:F13"/>
    <mergeCell ref="D19:L19"/>
    <mergeCell ref="K7:L7"/>
    <mergeCell ref="D20:F20"/>
    <mergeCell ref="N11:U11"/>
    <mergeCell ref="G9:L9"/>
    <mergeCell ref="D12:F12"/>
    <mergeCell ref="D31:F31"/>
    <mergeCell ref="G26:L26"/>
    <mergeCell ref="G25:L25"/>
    <mergeCell ref="N25:U25"/>
    <mergeCell ref="D22:F22"/>
    <mergeCell ref="G23:L23"/>
    <mergeCell ref="D46:F46"/>
    <mergeCell ref="J46:K46"/>
    <mergeCell ref="N5:U8"/>
    <mergeCell ref="P4:S4"/>
    <mergeCell ref="N36:U36"/>
    <mergeCell ref="D38:F38"/>
    <mergeCell ref="D34:F34"/>
    <mergeCell ref="D33:F33"/>
    <mergeCell ref="J22:K22"/>
    <mergeCell ref="J21:K21"/>
    <mergeCell ref="D43:L43"/>
    <mergeCell ref="D44:F44"/>
    <mergeCell ref="J44:L44"/>
    <mergeCell ref="D45:F45"/>
    <mergeCell ref="D24:F24"/>
    <mergeCell ref="D25:F25"/>
    <mergeCell ref="G24:L24"/>
    <mergeCell ref="D36:F36"/>
    <mergeCell ref="J45:K45"/>
    <mergeCell ref="D26:F26"/>
    <mergeCell ref="N67:U67"/>
    <mergeCell ref="N50:U50"/>
    <mergeCell ref="D47:F47"/>
    <mergeCell ref="G47:L47"/>
    <mergeCell ref="D50:F50"/>
    <mergeCell ref="G50:L50"/>
    <mergeCell ref="D48:F48"/>
    <mergeCell ref="G48:L48"/>
    <mergeCell ref="N56:U59"/>
    <mergeCell ref="D58:F5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BIOCAPUSLACORP.3047.DC®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Fdo Moreno</dc:creator>
  <cp:keywords/>
  <dc:description/>
  <cp:lastModifiedBy>Mauricio Rojas</cp:lastModifiedBy>
  <dcterms:created xsi:type="dcterms:W3CDTF">2011-06-16T19:31:29Z</dcterms:created>
  <dcterms:modified xsi:type="dcterms:W3CDTF">2016-10-24T13:46:54Z</dcterms:modified>
  <cp:category/>
  <cp:version/>
  <cp:contentType/>
  <cp:contentStatus/>
</cp:coreProperties>
</file>